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worksheets/sheet1.xml" ContentType="application/vnd.openxmlformats-officedocument.spreadsheetml.worksheet+xml"/>
  <Override PartName="/xl/drawings/drawing16.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5.xml" ContentType="application/vnd.openxmlformats-officedocument.drawing+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drawings/drawing1.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1.xml" ContentType="application/vnd.openxmlformats-officedocument.drawing+xml"/>
  <Override PartName="/xl/drawings/drawing4.xml" ContentType="application/vnd.openxmlformats-officedocument.drawing+xml"/>
  <Override PartName="/xl/worksheets/sheet42.xml" ContentType="application/vnd.openxmlformats-officedocument.spreadsheetml.worksheet+xml"/>
  <Override PartName="/xl/drawings/drawing5.xml" ContentType="application/vnd.openxmlformats-officedocument.drawing+xml"/>
  <Override PartName="/xl/theme/theme1.xml" ContentType="application/vnd.openxmlformats-officedocument.theme+xml"/>
  <Override PartName="/xl/worksheets/sheet24.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9.xml" ContentType="application/vnd.openxmlformats-officedocument.drawing+xml"/>
  <Override PartName="/xl/worksheets/sheet12.xml" ContentType="application/vnd.openxmlformats-officedocument.spreadsheetml.worksheet+xml"/>
  <Override PartName="/xl/worksheets/sheet9.xml" ContentType="application/vnd.openxmlformats-officedocument.spreadsheetml.worksheet+xml"/>
  <Override PartName="/xl/drawings/drawing10.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drawings/drawing7.xml" ContentType="application/vnd.openxmlformats-officedocument.drawing+xml"/>
  <Override PartName="/xl/worksheets/sheet20.xml" ContentType="application/vnd.openxmlformats-officedocument.spreadsheetml.worksheet+xml"/>
  <Override PartName="/xl/worksheets/sheet21.xml" ContentType="application/vnd.openxmlformats-officedocument.spreadsheetml.worksheet+xml"/>
  <Override PartName="/xl/drawings/drawing6.xml" ContentType="application/vnd.openxmlformats-officedocument.drawing+xml"/>
  <Override PartName="/xl/worksheets/sheet22.xml" ContentType="application/vnd.openxmlformats-officedocument.spreadsheetml.worksheet+xml"/>
  <Override PartName="/xl/worksheets/sheet18.xml" ContentType="application/vnd.openxmlformats-officedocument.spreadsheetml.worksheet+xml"/>
  <Override PartName="/xl/drawings/drawing8.xml" ContentType="application/vnd.openxmlformats-officedocument.drawing+xml"/>
  <Override PartName="/xl/worksheets/sheet16.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comments5.xml" ContentType="application/vnd.openxmlformats-officedocument.spreadsheetml.comments+xml"/>
  <Override PartName="/xl/externalLinks/externalLink1.xml" ContentType="application/vnd.openxmlformats-officedocument.spreadsheetml.externalLink+xml"/>
  <Override PartName="/xl/comments1.xml" ContentType="application/vnd.openxmlformats-officedocument.spreadsheetml.comments+xml"/>
  <Override PartName="/xl/comments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7668"/>
  <workbookPr codeName="ThisWorkbook" defaultThemeVersion="124226"/>
  <mc:AlternateContent xmlns:mc="http://schemas.openxmlformats.org/markup-compatibility/2006">
    <mc:Choice Requires="x15">
      <x15ac:absPath xmlns:x15ac="http://schemas.microsoft.com/office/spreadsheetml/2010/11/ac" url="C:\Users\caoradat\Dropbox\Trax\BSA\"/>
    </mc:Choice>
  </mc:AlternateContent>
  <xr:revisionPtr revIDLastSave="0" documentId="11AB62D2F52253124941E931DFCA569AA352CA30" xr6:coauthVersionLast="12" xr6:coauthVersionMax="12" xr10:uidLastSave="{00000000-0000-0000-0000-000000000000}"/>
  <bookViews>
    <workbookView xWindow="-15" yWindow="-15" windowWidth="15000" windowHeight="4590" tabRatio="872" firstSheet="1" activeTab="15" xr2:uid="{00000000-000D-0000-FFFF-FFFF00000000}"/>
  </bookViews>
  <sheets>
    <sheet name="Instructions" sheetId="1" r:id="rId1"/>
    <sheet name="Parent Contact Info" sheetId="75" r:id="rId2"/>
    <sheet name="Camping (2014)" sheetId="113" r:id="rId3"/>
    <sheet name="Camping (2017)" sheetId="169" r:id="rId4"/>
    <sheet name="Citizenship in the Community" sheetId="114" r:id="rId5"/>
    <sheet name="Citizenship in the Nation" sheetId="115" r:id="rId6"/>
    <sheet name="Citizenship in the World" sheetId="120" r:id="rId7"/>
    <sheet name="Communication" sheetId="121" r:id="rId8"/>
    <sheet name="Cooking" sheetId="142" r:id="rId9"/>
    <sheet name="Cycling" sheetId="122" r:id="rId10"/>
    <sheet name="Emergency Prepedness" sheetId="110" r:id="rId11"/>
    <sheet name="Environmental Science" sheetId="116" r:id="rId12"/>
    <sheet name="Family Life" sheetId="117" r:id="rId13"/>
    <sheet name="First Aid" sheetId="118" r:id="rId14"/>
    <sheet name="Hiking (2013)" sheetId="168" r:id="rId15"/>
    <sheet name="Hiking (2016)" sheetId="119" r:id="rId16"/>
    <sheet name="Lifesaving" sheetId="108" r:id="rId17"/>
    <sheet name="Personal Fitness" sheetId="106" r:id="rId18"/>
    <sheet name="Personal Management" sheetId="105" r:id="rId19"/>
    <sheet name="Sustainability" sheetId="143" r:id="rId20"/>
    <sheet name="Swimming" sheetId="107" r:id="rId21"/>
    <sheet name="Summary" sheetId="137" r:id="rId22"/>
    <sheet name="Scout 1" sheetId="5" r:id="rId23"/>
    <sheet name="Scout 2" sheetId="149" r:id="rId24"/>
    <sheet name="Scout 3" sheetId="150" r:id="rId25"/>
    <sheet name="Scout 4" sheetId="151" r:id="rId26"/>
    <sheet name="Scout 5" sheetId="152" r:id="rId27"/>
    <sheet name="Scout 6" sheetId="153" r:id="rId28"/>
    <sheet name="Scout 7" sheetId="154" r:id="rId29"/>
    <sheet name="Scout 8" sheetId="155" r:id="rId30"/>
    <sheet name="Scout 9" sheetId="156" r:id="rId31"/>
    <sheet name="Scout 10" sheetId="157" r:id="rId32"/>
    <sheet name="Scout 11" sheetId="158" r:id="rId33"/>
    <sheet name="Scout 12" sheetId="159" r:id="rId34"/>
    <sheet name="Scout 13" sheetId="160" r:id="rId35"/>
    <sheet name="Scout 14" sheetId="161" r:id="rId36"/>
    <sheet name="Scout 15" sheetId="162" r:id="rId37"/>
    <sheet name="Scout 16" sheetId="163" r:id="rId38"/>
    <sheet name="Scout 17" sheetId="164" r:id="rId39"/>
    <sheet name="Scout 18" sheetId="165" r:id="rId40"/>
    <sheet name="Scout 19" sheetId="166" r:id="rId41"/>
    <sheet name="Scout 20" sheetId="167" r:id="rId42"/>
  </sheets>
  <externalReferences>
    <externalReference r:id="rId43"/>
  </externalReferences>
  <definedNames>
    <definedName name="_xlnm.Print_Area" localSheetId="0">Instructions!$A$1:$I$55</definedName>
    <definedName name="_xlnm.Print_Area" localSheetId="1">'Parent Contact Info'!$A$1:$F$195</definedName>
    <definedName name="_xlnm.Print_Titles" localSheetId="22">'Scout 1'!$A:$C</definedName>
    <definedName name="_xlnm.Print_Titles" localSheetId="31">'Scout 10'!$A:$C</definedName>
    <definedName name="_xlnm.Print_Titles" localSheetId="32">'Scout 11'!$A:$C</definedName>
    <definedName name="_xlnm.Print_Titles" localSheetId="33">'Scout 12'!$A:$C</definedName>
    <definedName name="_xlnm.Print_Titles" localSheetId="34">'Scout 13'!$A:$C</definedName>
    <definedName name="_xlnm.Print_Titles" localSheetId="35">'Scout 14'!$A:$C</definedName>
    <definedName name="_xlnm.Print_Titles" localSheetId="36">'Scout 15'!$A:$C</definedName>
    <definedName name="_xlnm.Print_Titles" localSheetId="37">'Scout 16'!$A:$C</definedName>
    <definedName name="_xlnm.Print_Titles" localSheetId="38">'Scout 17'!$A:$C</definedName>
    <definedName name="_xlnm.Print_Titles" localSheetId="39">'Scout 18'!$A:$C</definedName>
    <definedName name="_xlnm.Print_Titles" localSheetId="40">'Scout 19'!$A:$C</definedName>
    <definedName name="_xlnm.Print_Titles" localSheetId="23">'Scout 2'!$A:$C</definedName>
    <definedName name="_xlnm.Print_Titles" localSheetId="41">'Scout 20'!$A:$C</definedName>
    <definedName name="_xlnm.Print_Titles" localSheetId="24">'Scout 3'!$A:$C</definedName>
    <definedName name="_xlnm.Print_Titles" localSheetId="25">'Scout 4'!$A:$C</definedName>
    <definedName name="_xlnm.Print_Titles" localSheetId="26">'Scout 5'!$A:$C</definedName>
    <definedName name="_xlnm.Print_Titles" localSheetId="27">'Scout 6'!$A:$C</definedName>
    <definedName name="_xlnm.Print_Titles" localSheetId="28">'Scout 7'!$A:$C</definedName>
    <definedName name="_xlnm.Print_Titles" localSheetId="29">'Scout 8'!$A:$C</definedName>
    <definedName name="_xlnm.Print_Titles" localSheetId="30">'Scout 9'!$A:$C</definedName>
  </definedNames>
  <calcPr calcId="171026"/>
</workbook>
</file>

<file path=xl/calcChain.xml><?xml version="1.0" encoding="utf-8"?>
<calcChain xmlns="http://schemas.openxmlformats.org/spreadsheetml/2006/main">
  <c r="C40" i="169" l="1"/>
  <c r="W2" i="169"/>
  <c r="V2" i="169"/>
  <c r="U2" i="169"/>
  <c r="T2" i="169"/>
  <c r="S2" i="169"/>
  <c r="R2" i="169"/>
  <c r="Q2" i="169"/>
  <c r="P2" i="169"/>
  <c r="O2" i="169"/>
  <c r="N2" i="169"/>
  <c r="M2" i="169"/>
  <c r="L2" i="169"/>
  <c r="K2" i="169"/>
  <c r="J2" i="169"/>
  <c r="I2" i="169"/>
  <c r="H2" i="169"/>
  <c r="G2" i="169"/>
  <c r="F2" i="169"/>
  <c r="E2" i="169"/>
  <c r="D2" i="169"/>
  <c r="C13" i="168"/>
  <c r="W2" i="168"/>
  <c r="V2" i="168"/>
  <c r="U2" i="168"/>
  <c r="T2" i="168"/>
  <c r="S2" i="168"/>
  <c r="R2" i="168"/>
  <c r="Q2" i="168"/>
  <c r="P2" i="168"/>
  <c r="O2" i="168"/>
  <c r="N2" i="168"/>
  <c r="M2" i="168"/>
  <c r="L2" i="168"/>
  <c r="K2" i="168"/>
  <c r="J2" i="168"/>
  <c r="I2" i="168"/>
  <c r="H2" i="168"/>
  <c r="G2" i="168"/>
  <c r="F2" i="168"/>
  <c r="E2" i="168"/>
  <c r="D2" i="168"/>
  <c r="F1" i="168"/>
  <c r="G1" i="168"/>
  <c r="I1" i="168"/>
  <c r="J1" i="168"/>
  <c r="L1" i="168"/>
  <c r="M1" i="168"/>
  <c r="N1" i="168"/>
  <c r="O1" i="168"/>
  <c r="P1" i="168"/>
  <c r="Q1" i="168"/>
  <c r="R1" i="168"/>
  <c r="S1" i="168"/>
  <c r="T1" i="168"/>
  <c r="U1" i="168"/>
  <c r="V1" i="168"/>
  <c r="W1" i="168"/>
  <c r="E1" i="168"/>
  <c r="H1" i="168"/>
  <c r="K1" i="168"/>
  <c r="D1" i="168"/>
  <c r="AK81" i="167"/>
  <c r="AK80" i="167"/>
  <c r="AK79" i="167"/>
  <c r="Q163" i="167"/>
  <c r="AK78" i="167"/>
  <c r="Q162" i="167"/>
  <c r="AK77" i="167"/>
  <c r="Q161" i="167"/>
  <c r="V160" i="167"/>
  <c r="Q160" i="167"/>
  <c r="AK75" i="167"/>
  <c r="AK74" i="167"/>
  <c r="Q158" i="167"/>
  <c r="G158" i="167"/>
  <c r="Q157" i="167"/>
  <c r="G157" i="167"/>
  <c r="V156" i="167"/>
  <c r="Q156" i="167"/>
  <c r="V154" i="167"/>
  <c r="Q154" i="167"/>
  <c r="AK69" i="167"/>
  <c r="Q153" i="167"/>
  <c r="G153" i="167"/>
  <c r="Q152" i="167"/>
  <c r="G152" i="167"/>
  <c r="V151" i="167"/>
  <c r="Q151" i="167"/>
  <c r="G151" i="167"/>
  <c r="AK66" i="167"/>
  <c r="Q150" i="167"/>
  <c r="G150" i="167"/>
  <c r="Q149" i="167"/>
  <c r="G149" i="167"/>
  <c r="V148" i="167"/>
  <c r="Q148" i="167"/>
  <c r="G148" i="167"/>
  <c r="AK63" i="167"/>
  <c r="G147" i="167"/>
  <c r="Q146" i="167"/>
  <c r="V145" i="167"/>
  <c r="AK60" i="167"/>
  <c r="Q144" i="167"/>
  <c r="G144" i="167"/>
  <c r="Q143" i="167"/>
  <c r="AK58" i="167"/>
  <c r="V142" i="167"/>
  <c r="Q142" i="167"/>
  <c r="L142" i="167"/>
  <c r="Q141" i="167"/>
  <c r="G141" i="167"/>
  <c r="AK56" i="167"/>
  <c r="Q140" i="167"/>
  <c r="AK55" i="167"/>
  <c r="AA139" i="167"/>
  <c r="Q139" i="167"/>
  <c r="L139" i="167"/>
  <c r="AK54" i="167"/>
  <c r="V138" i="167"/>
  <c r="Q138" i="167"/>
  <c r="G138" i="167"/>
  <c r="AP62" i="167"/>
  <c r="AA137" i="167"/>
  <c r="Q137" i="167"/>
  <c r="V136" i="167"/>
  <c r="Q136" i="167"/>
  <c r="L136" i="167"/>
  <c r="G136" i="167"/>
  <c r="AK51" i="167"/>
  <c r="AA135" i="167"/>
  <c r="Q135" i="167"/>
  <c r="AP59" i="167"/>
  <c r="AK50" i="167"/>
  <c r="V134" i="167"/>
  <c r="G134" i="167"/>
  <c r="AA133" i="167"/>
  <c r="Q133" i="167"/>
  <c r="AP57" i="167"/>
  <c r="AK48" i="167"/>
  <c r="AA132" i="167"/>
  <c r="Q132" i="167"/>
  <c r="AP56" i="167"/>
  <c r="AK47" i="167"/>
  <c r="V131" i="167"/>
  <c r="Q131" i="167"/>
  <c r="L131" i="167"/>
  <c r="G131" i="167"/>
  <c r="AP55" i="167"/>
  <c r="AK46" i="167"/>
  <c r="AA130" i="167"/>
  <c r="Q130" i="167"/>
  <c r="G130" i="167"/>
  <c r="AP54" i="167"/>
  <c r="AK45" i="167"/>
  <c r="L129" i="167"/>
  <c r="AP53" i="167"/>
  <c r="AK44" i="167"/>
  <c r="AA128" i="167"/>
  <c r="V128" i="167"/>
  <c r="Q128" i="167"/>
  <c r="L128" i="167"/>
  <c r="G128" i="167"/>
  <c r="AK43" i="167"/>
  <c r="Q127" i="167"/>
  <c r="AP51" i="167"/>
  <c r="AA126" i="167"/>
  <c r="V126" i="167"/>
  <c r="AP50" i="167"/>
  <c r="Q125" i="167"/>
  <c r="L125" i="167"/>
  <c r="AP49" i="167"/>
  <c r="AK40" i="167"/>
  <c r="AA124" i="167"/>
  <c r="V124" i="167"/>
  <c r="Q124" i="167"/>
  <c r="AK39" i="167"/>
  <c r="AA123" i="167"/>
  <c r="Q123" i="167"/>
  <c r="AP47" i="167"/>
  <c r="AK38" i="167"/>
  <c r="V122" i="167"/>
  <c r="Q122" i="167"/>
  <c r="AK37" i="167"/>
  <c r="AA121" i="167"/>
  <c r="Q121" i="167"/>
  <c r="L121" i="167"/>
  <c r="G121" i="167"/>
  <c r="AK35" i="167"/>
  <c r="AA119" i="167"/>
  <c r="Q119" i="167"/>
  <c r="AP43" i="167"/>
  <c r="V118" i="167"/>
  <c r="AK33" i="167"/>
  <c r="AA117" i="167"/>
  <c r="Q117" i="167"/>
  <c r="G117" i="167"/>
  <c r="AK32" i="167"/>
  <c r="V116" i="167"/>
  <c r="L116" i="167"/>
  <c r="G116" i="167"/>
  <c r="AP40" i="167"/>
  <c r="AK31" i="167"/>
  <c r="AA115" i="167"/>
  <c r="V115" i="167"/>
  <c r="Q115" i="167"/>
  <c r="L115" i="167"/>
  <c r="AP39" i="167"/>
  <c r="AK30" i="167"/>
  <c r="G114" i="167"/>
  <c r="AK29" i="167"/>
  <c r="AA113" i="167"/>
  <c r="V113" i="167"/>
  <c r="AK28" i="167"/>
  <c r="L112" i="167"/>
  <c r="G112" i="167"/>
  <c r="AP36" i="167"/>
  <c r="V111" i="167"/>
  <c r="Q111" i="167"/>
  <c r="AK26" i="167"/>
  <c r="AA110" i="167"/>
  <c r="V110" i="167"/>
  <c r="AP34" i="167"/>
  <c r="AK25" i="167"/>
  <c r="V109" i="167"/>
  <c r="L109" i="167"/>
  <c r="V108" i="167"/>
  <c r="Q108" i="167"/>
  <c r="L108" i="167"/>
  <c r="G108" i="167"/>
  <c r="AK23" i="167"/>
  <c r="AA107" i="167"/>
  <c r="V107" i="167"/>
  <c r="G107" i="167"/>
  <c r="AK22" i="167"/>
  <c r="V106" i="167"/>
  <c r="AK21" i="167"/>
  <c r="AA105" i="167"/>
  <c r="V105" i="167"/>
  <c r="L105" i="167"/>
  <c r="AK20" i="167"/>
  <c r="V104" i="167"/>
  <c r="G104" i="167"/>
  <c r="AA103" i="167"/>
  <c r="V103" i="167"/>
  <c r="G103" i="167"/>
  <c r="V102" i="167"/>
  <c r="Q102" i="167"/>
  <c r="G102" i="167"/>
  <c r="AK17" i="167"/>
  <c r="V101" i="167"/>
  <c r="AA100" i="167"/>
  <c r="V100" i="167"/>
  <c r="L100" i="167"/>
  <c r="G100" i="167"/>
  <c r="AA99" i="167"/>
  <c r="V99" i="167"/>
  <c r="V98" i="167"/>
  <c r="Q98" i="167"/>
  <c r="G98" i="167"/>
  <c r="AK13" i="167"/>
  <c r="AA97" i="167"/>
  <c r="V97" i="167"/>
  <c r="V96" i="167"/>
  <c r="G96" i="167"/>
  <c r="AA95" i="167"/>
  <c r="V95" i="167"/>
  <c r="Q95" i="167"/>
  <c r="G95" i="167"/>
  <c r="AK10" i="167"/>
  <c r="AA94" i="167"/>
  <c r="V94" i="167"/>
  <c r="L94" i="167"/>
  <c r="G94" i="167"/>
  <c r="AK9" i="167"/>
  <c r="AA93" i="167"/>
  <c r="V93" i="167"/>
  <c r="AK8" i="167"/>
  <c r="V92" i="167"/>
  <c r="Q92" i="167"/>
  <c r="G92" i="167"/>
  <c r="AK7" i="167"/>
  <c r="AA91" i="167"/>
  <c r="V91" i="167"/>
  <c r="G91" i="167"/>
  <c r="AK6" i="167"/>
  <c r="V90" i="167"/>
  <c r="AK5" i="167"/>
  <c r="AA89" i="167"/>
  <c r="Q89" i="167"/>
  <c r="AK4" i="167"/>
  <c r="L88" i="167"/>
  <c r="AK3" i="167"/>
  <c r="AA87" i="167"/>
  <c r="V87" i="167"/>
  <c r="Q87" i="167"/>
  <c r="L87" i="167"/>
  <c r="G87" i="167"/>
  <c r="Q81" i="167"/>
  <c r="Q80" i="167"/>
  <c r="AF79" i="167"/>
  <c r="AF78" i="167"/>
  <c r="AF77" i="167"/>
  <c r="AF76" i="167"/>
  <c r="Q76" i="167"/>
  <c r="Q75" i="167"/>
  <c r="AF74" i="167"/>
  <c r="AF157" i="167"/>
  <c r="AF73" i="167"/>
  <c r="Q73" i="167"/>
  <c r="AF72" i="167"/>
  <c r="AF71" i="167"/>
  <c r="V71" i="167"/>
  <c r="AF70" i="167"/>
  <c r="V70" i="167"/>
  <c r="Q70" i="167"/>
  <c r="AF69" i="167"/>
  <c r="Q69" i="167"/>
  <c r="AF68" i="167"/>
  <c r="V68" i="167"/>
  <c r="V67" i="167"/>
  <c r="Q67" i="167"/>
  <c r="AK150" i="167"/>
  <c r="AF149" i="167"/>
  <c r="AK148" i="167"/>
  <c r="AF64" i="167"/>
  <c r="V64" i="167"/>
  <c r="Q64" i="167"/>
  <c r="V63" i="167"/>
  <c r="Q63" i="167"/>
  <c r="G63" i="167"/>
  <c r="AF62" i="167"/>
  <c r="V62" i="167"/>
  <c r="G62" i="167"/>
  <c r="AK145" i="167"/>
  <c r="AF145" i="167"/>
  <c r="V61" i="167"/>
  <c r="G61" i="167"/>
  <c r="AK144" i="167"/>
  <c r="AF144" i="167"/>
  <c r="AF60" i="167"/>
  <c r="V60" i="167"/>
  <c r="G60" i="167"/>
  <c r="AF143" i="167"/>
  <c r="AF59" i="167"/>
  <c r="Q59" i="167"/>
  <c r="G59" i="167"/>
  <c r="AF142" i="167"/>
  <c r="V58" i="167"/>
  <c r="G58" i="167"/>
  <c r="AF141" i="167"/>
  <c r="AF57" i="167"/>
  <c r="Q57" i="167"/>
  <c r="G57" i="167"/>
  <c r="AF140" i="167"/>
  <c r="AF56" i="167"/>
  <c r="V56" i="167"/>
  <c r="G56" i="167"/>
  <c r="AK139" i="167"/>
  <c r="AF139" i="167"/>
  <c r="AF55" i="167"/>
  <c r="AF138" i="167"/>
  <c r="V54" i="167"/>
  <c r="Q54" i="167"/>
  <c r="G54" i="167"/>
  <c r="AF137" i="167"/>
  <c r="AA53" i="167"/>
  <c r="Q53" i="167"/>
  <c r="AF136" i="167"/>
  <c r="AF52" i="167"/>
  <c r="AF135" i="167"/>
  <c r="AF51" i="167"/>
  <c r="AA51" i="167"/>
  <c r="Q51" i="167"/>
  <c r="AK134" i="167"/>
  <c r="AF134" i="167"/>
  <c r="AA50" i="167"/>
  <c r="V50" i="167"/>
  <c r="G50" i="167"/>
  <c r="AF133" i="167"/>
  <c r="AF49" i="167"/>
  <c r="AA49" i="167"/>
  <c r="L49" i="167"/>
  <c r="AF132" i="167"/>
  <c r="AF48" i="167"/>
  <c r="AA48" i="167"/>
  <c r="L48" i="167"/>
  <c r="AF131" i="167"/>
  <c r="AF47" i="167"/>
  <c r="AA47" i="167"/>
  <c r="Q47" i="167"/>
  <c r="G47" i="167"/>
  <c r="AF130" i="167"/>
  <c r="AA46" i="167"/>
  <c r="V46" i="167"/>
  <c r="Q46" i="167"/>
  <c r="L46" i="167"/>
  <c r="AK129" i="167"/>
  <c r="AF129" i="167"/>
  <c r="V45" i="167"/>
  <c r="Q45" i="167"/>
  <c r="AK128" i="167"/>
  <c r="AF128" i="167"/>
  <c r="AF44" i="167"/>
  <c r="AA44" i="167"/>
  <c r="G44" i="167"/>
  <c r="AF127" i="167"/>
  <c r="L43" i="167"/>
  <c r="G43" i="167"/>
  <c r="AF126" i="167"/>
  <c r="AF42" i="167"/>
  <c r="AA42" i="167"/>
  <c r="V42" i="167"/>
  <c r="Q42" i="167"/>
  <c r="G42" i="167"/>
  <c r="AK125" i="167"/>
  <c r="AF125" i="167"/>
  <c r="AF41" i="167"/>
  <c r="AA41" i="167"/>
  <c r="V41" i="167"/>
  <c r="L41" i="167"/>
  <c r="G41" i="167"/>
  <c r="AF124" i="167"/>
  <c r="AA40" i="167"/>
  <c r="V40" i="167"/>
  <c r="L40" i="167"/>
  <c r="G40" i="167"/>
  <c r="AA39" i="167"/>
  <c r="V39" i="167"/>
  <c r="Q39" i="167"/>
  <c r="L39" i="167"/>
  <c r="G39" i="167"/>
  <c r="AK122" i="167"/>
  <c r="AF122" i="167"/>
  <c r="AF38" i="167"/>
  <c r="AA38" i="167"/>
  <c r="V38" i="167"/>
  <c r="AF121" i="167"/>
  <c r="AA37" i="167"/>
  <c r="V37" i="167"/>
  <c r="AF120" i="167"/>
  <c r="AF36" i="167"/>
  <c r="V36" i="167"/>
  <c r="Q36" i="167"/>
  <c r="G36" i="167"/>
  <c r="AF35" i="167"/>
  <c r="AA35" i="167"/>
  <c r="G35" i="167"/>
  <c r="AK118" i="167"/>
  <c r="AF118" i="167"/>
  <c r="AF34" i="167"/>
  <c r="Q34" i="167"/>
  <c r="G34" i="167"/>
  <c r="AK117" i="167"/>
  <c r="AF33" i="167"/>
  <c r="L33" i="167"/>
  <c r="AF116" i="167"/>
  <c r="AF32" i="167"/>
  <c r="AA32" i="167"/>
  <c r="V32" i="167"/>
  <c r="L32" i="167"/>
  <c r="AF31" i="167"/>
  <c r="V31" i="167"/>
  <c r="Q31" i="167"/>
  <c r="L31" i="167"/>
  <c r="G31" i="167"/>
  <c r="AK114" i="167"/>
  <c r="AF114" i="167"/>
  <c r="AF30" i="167"/>
  <c r="V30" i="167"/>
  <c r="Q30" i="167"/>
  <c r="L30" i="167"/>
  <c r="AA29" i="167"/>
  <c r="V29" i="167"/>
  <c r="Q29" i="167"/>
  <c r="L29" i="167"/>
  <c r="G29" i="167"/>
  <c r="AF112" i="167"/>
  <c r="AF28" i="167"/>
  <c r="V28" i="167"/>
  <c r="Q28" i="167"/>
  <c r="G28" i="167"/>
  <c r="AK111" i="167"/>
  <c r="AF111" i="167"/>
  <c r="AF27" i="167"/>
  <c r="AA27" i="167"/>
  <c r="V27" i="167"/>
  <c r="Q27" i="167"/>
  <c r="V26" i="167"/>
  <c r="Q26" i="167"/>
  <c r="G26" i="167"/>
  <c r="AF109" i="167"/>
  <c r="V25" i="167"/>
  <c r="Q25" i="167"/>
  <c r="AK108" i="167"/>
  <c r="AF108" i="167"/>
  <c r="AA24" i="167"/>
  <c r="V24" i="167"/>
  <c r="G24" i="167"/>
  <c r="AK107" i="167"/>
  <c r="AF107" i="167"/>
  <c r="V23" i="167"/>
  <c r="Q23" i="167"/>
  <c r="AF106" i="167"/>
  <c r="V22" i="167"/>
  <c r="G22" i="167"/>
  <c r="AF105" i="167"/>
  <c r="AF21" i="167"/>
  <c r="V21" i="167"/>
  <c r="Q21" i="167"/>
  <c r="G21" i="167"/>
  <c r="AF104" i="167"/>
  <c r="V20" i="167"/>
  <c r="Q20" i="167"/>
  <c r="G20" i="167"/>
  <c r="AK103" i="167"/>
  <c r="AF103" i="167"/>
  <c r="V19" i="167"/>
  <c r="Q19" i="167"/>
  <c r="L19" i="167"/>
  <c r="AF18" i="167"/>
  <c r="AA18" i="167"/>
  <c r="V18" i="167"/>
  <c r="Q18" i="167"/>
  <c r="G18" i="167"/>
  <c r="AF101" i="167"/>
  <c r="V17" i="167"/>
  <c r="Q17" i="167"/>
  <c r="AA16" i="167"/>
  <c r="V16" i="167"/>
  <c r="Q16" i="167"/>
  <c r="G16" i="167"/>
  <c r="AK99" i="167"/>
  <c r="AF99" i="167"/>
  <c r="AF15" i="167"/>
  <c r="V15" i="167"/>
  <c r="Q15" i="167"/>
  <c r="L15" i="167"/>
  <c r="AF98" i="167"/>
  <c r="V14" i="167"/>
  <c r="Q14" i="167"/>
  <c r="L14" i="167"/>
  <c r="G14" i="167"/>
  <c r="AF97" i="167"/>
  <c r="AF13" i="167"/>
  <c r="Q13" i="167"/>
  <c r="L13" i="167"/>
  <c r="AF96" i="167"/>
  <c r="Q12" i="167"/>
  <c r="G12" i="167"/>
  <c r="AF11" i="167"/>
  <c r="V11" i="167"/>
  <c r="L11" i="167"/>
  <c r="AK94" i="167"/>
  <c r="AA10" i="167"/>
  <c r="V10" i="167"/>
  <c r="Q10" i="167"/>
  <c r="G10" i="167"/>
  <c r="AK93" i="167"/>
  <c r="AF93" i="167"/>
  <c r="V9" i="167"/>
  <c r="AK92" i="167"/>
  <c r="AF92" i="167"/>
  <c r="AF8" i="167"/>
  <c r="V8" i="167"/>
  <c r="Q8" i="167"/>
  <c r="L8" i="167"/>
  <c r="G8" i="167"/>
  <c r="V7" i="167"/>
  <c r="AA6" i="167"/>
  <c r="V6" i="167"/>
  <c r="Q6" i="167"/>
  <c r="AF5" i="167"/>
  <c r="L5" i="167"/>
  <c r="G5" i="167"/>
  <c r="AA4" i="167"/>
  <c r="V4" i="167"/>
  <c r="AK87" i="167"/>
  <c r="AF87" i="167"/>
  <c r="AF3" i="167"/>
  <c r="AA3" i="167"/>
  <c r="Q3" i="167"/>
  <c r="L3" i="167"/>
  <c r="G3" i="167"/>
  <c r="AK81" i="166"/>
  <c r="AK80" i="166"/>
  <c r="AK79" i="166"/>
  <c r="Q163" i="166"/>
  <c r="AK78" i="166"/>
  <c r="Q162" i="166"/>
  <c r="AK77" i="166"/>
  <c r="Q161" i="166"/>
  <c r="V160" i="166"/>
  <c r="Q160" i="166"/>
  <c r="AK75" i="166"/>
  <c r="AK74" i="166"/>
  <c r="Q158" i="166"/>
  <c r="G158" i="166"/>
  <c r="Q157" i="166"/>
  <c r="G157" i="166"/>
  <c r="V156" i="166"/>
  <c r="Q156" i="166"/>
  <c r="V154" i="166"/>
  <c r="Q154" i="166"/>
  <c r="AK69" i="166"/>
  <c r="Q153" i="166"/>
  <c r="G153" i="166"/>
  <c r="Q152" i="166"/>
  <c r="G152" i="166"/>
  <c r="V151" i="166"/>
  <c r="Q151" i="166"/>
  <c r="G151" i="166"/>
  <c r="AK66" i="166"/>
  <c r="Q150" i="166"/>
  <c r="G150" i="166"/>
  <c r="Q149" i="166"/>
  <c r="G149" i="166"/>
  <c r="V148" i="166"/>
  <c r="Q148" i="166"/>
  <c r="G148" i="166"/>
  <c r="AK63" i="166"/>
  <c r="G147" i="166"/>
  <c r="Q146" i="166"/>
  <c r="V145" i="166"/>
  <c r="AK60" i="166"/>
  <c r="Q144" i="166"/>
  <c r="G144" i="166"/>
  <c r="Q143" i="166"/>
  <c r="AK58" i="166"/>
  <c r="V142" i="166"/>
  <c r="Q142" i="166"/>
  <c r="L142" i="166"/>
  <c r="Q141" i="166"/>
  <c r="G141" i="166"/>
  <c r="AK56" i="166"/>
  <c r="Q140" i="166"/>
  <c r="AK55" i="166"/>
  <c r="AA139" i="166"/>
  <c r="Q139" i="166"/>
  <c r="L139" i="166"/>
  <c r="AK54" i="166"/>
  <c r="V138" i="166"/>
  <c r="Q138" i="166"/>
  <c r="G138" i="166"/>
  <c r="AP62" i="166"/>
  <c r="AA137" i="166"/>
  <c r="Q137" i="166"/>
  <c r="V136" i="166"/>
  <c r="Q136" i="166"/>
  <c r="L136" i="166"/>
  <c r="G136" i="166"/>
  <c r="AK51" i="166"/>
  <c r="AA135" i="166"/>
  <c r="Q135" i="166"/>
  <c r="AP59" i="166"/>
  <c r="AK50" i="166"/>
  <c r="V134" i="166"/>
  <c r="G134" i="166"/>
  <c r="AA133" i="166"/>
  <c r="Q133" i="166"/>
  <c r="AP57" i="166"/>
  <c r="AK48" i="166"/>
  <c r="AA132" i="166"/>
  <c r="Q132" i="166"/>
  <c r="AP56" i="166"/>
  <c r="AK47" i="166"/>
  <c r="V131" i="166"/>
  <c r="Q131" i="166"/>
  <c r="L131" i="166"/>
  <c r="G131" i="166"/>
  <c r="AP55" i="166"/>
  <c r="AK46" i="166"/>
  <c r="AA130" i="166"/>
  <c r="Q130" i="166"/>
  <c r="G130" i="166"/>
  <c r="AP54" i="166"/>
  <c r="AK45" i="166"/>
  <c r="L129" i="166"/>
  <c r="AP53" i="166"/>
  <c r="AK44" i="166"/>
  <c r="AA128" i="166"/>
  <c r="V128" i="166"/>
  <c r="Q128" i="166"/>
  <c r="L128" i="166"/>
  <c r="G128" i="166"/>
  <c r="AK43" i="166"/>
  <c r="Q127" i="166"/>
  <c r="AP51" i="166"/>
  <c r="AA126" i="166"/>
  <c r="V126" i="166"/>
  <c r="AP50" i="166"/>
  <c r="Q125" i="166"/>
  <c r="L125" i="166"/>
  <c r="AP49" i="166"/>
  <c r="AK40" i="166"/>
  <c r="AA124" i="166"/>
  <c r="V124" i="166"/>
  <c r="Q124" i="166"/>
  <c r="AK39" i="166"/>
  <c r="AA123" i="166"/>
  <c r="Q123" i="166"/>
  <c r="AP47" i="166"/>
  <c r="AK38" i="166"/>
  <c r="V122" i="166"/>
  <c r="Q122" i="166"/>
  <c r="AK37" i="166"/>
  <c r="AA121" i="166"/>
  <c r="Q121" i="166"/>
  <c r="L121" i="166"/>
  <c r="G121" i="166"/>
  <c r="AK35" i="166"/>
  <c r="AA119" i="166"/>
  <c r="Q119" i="166"/>
  <c r="AP43" i="166"/>
  <c r="V118" i="166"/>
  <c r="AK33" i="166"/>
  <c r="AA117" i="166"/>
  <c r="Q117" i="166"/>
  <c r="G117" i="166"/>
  <c r="AK32" i="166"/>
  <c r="V116" i="166"/>
  <c r="L116" i="166"/>
  <c r="G116" i="166"/>
  <c r="AP40" i="166"/>
  <c r="AK31" i="166"/>
  <c r="AA115" i="166"/>
  <c r="V115" i="166"/>
  <c r="Q115" i="166"/>
  <c r="L115" i="166"/>
  <c r="AP39" i="166"/>
  <c r="AK30" i="166"/>
  <c r="G114" i="166"/>
  <c r="AK29" i="166"/>
  <c r="AA113" i="166"/>
  <c r="V113" i="166"/>
  <c r="AK28" i="166"/>
  <c r="L112" i="166"/>
  <c r="G112" i="166"/>
  <c r="AP36" i="166"/>
  <c r="V111" i="166"/>
  <c r="Q111" i="166"/>
  <c r="AK26" i="166"/>
  <c r="AA110" i="166"/>
  <c r="V110" i="166"/>
  <c r="AP34" i="166"/>
  <c r="AK25" i="166"/>
  <c r="V109" i="166"/>
  <c r="L109" i="166"/>
  <c r="V108" i="166"/>
  <c r="Q108" i="166"/>
  <c r="L108" i="166"/>
  <c r="G108" i="166"/>
  <c r="AK23" i="166"/>
  <c r="AA107" i="166"/>
  <c r="V107" i="166"/>
  <c r="G107" i="166"/>
  <c r="AK22" i="166"/>
  <c r="V106" i="166"/>
  <c r="AK21" i="166"/>
  <c r="AA105" i="166"/>
  <c r="V105" i="166"/>
  <c r="L105" i="166"/>
  <c r="AK20" i="166"/>
  <c r="V104" i="166"/>
  <c r="G104" i="166"/>
  <c r="AA103" i="166"/>
  <c r="V103" i="166"/>
  <c r="G103" i="166"/>
  <c r="V102" i="166"/>
  <c r="Q102" i="166"/>
  <c r="G102" i="166"/>
  <c r="AK17" i="166"/>
  <c r="V101" i="166"/>
  <c r="AA100" i="166"/>
  <c r="V100" i="166"/>
  <c r="L100" i="166"/>
  <c r="G100" i="166"/>
  <c r="AA99" i="166"/>
  <c r="V99" i="166"/>
  <c r="V98" i="166"/>
  <c r="Q98" i="166"/>
  <c r="G98" i="166"/>
  <c r="AK13" i="166"/>
  <c r="AA97" i="166"/>
  <c r="V97" i="166"/>
  <c r="V96" i="166"/>
  <c r="G96" i="166"/>
  <c r="AA95" i="166"/>
  <c r="V95" i="166"/>
  <c r="Q95" i="166"/>
  <c r="G95" i="166"/>
  <c r="AK10" i="166"/>
  <c r="AA94" i="166"/>
  <c r="V94" i="166"/>
  <c r="L94" i="166"/>
  <c r="G94" i="166"/>
  <c r="AK9" i="166"/>
  <c r="AA93" i="166"/>
  <c r="V93" i="166"/>
  <c r="AK8" i="166"/>
  <c r="V92" i="166"/>
  <c r="Q92" i="166"/>
  <c r="G92" i="166"/>
  <c r="AK7" i="166"/>
  <c r="AA91" i="166"/>
  <c r="V91" i="166"/>
  <c r="G91" i="166"/>
  <c r="AK6" i="166"/>
  <c r="V90" i="166"/>
  <c r="AK5" i="166"/>
  <c r="AA89" i="166"/>
  <c r="Q89" i="166"/>
  <c r="AK4" i="166"/>
  <c r="L88" i="166"/>
  <c r="AK3" i="166"/>
  <c r="AA87" i="166"/>
  <c r="V87" i="166"/>
  <c r="Q87" i="166"/>
  <c r="L87" i="166"/>
  <c r="G87" i="166"/>
  <c r="Q81" i="166"/>
  <c r="Q80" i="166"/>
  <c r="AF79" i="166"/>
  <c r="AF78" i="166"/>
  <c r="AF77" i="166"/>
  <c r="AF76" i="166"/>
  <c r="Q76" i="166"/>
  <c r="Q75" i="166"/>
  <c r="AF74" i="166"/>
  <c r="AF157" i="166"/>
  <c r="AF73" i="166"/>
  <c r="Q73" i="166"/>
  <c r="AF72" i="166"/>
  <c r="AF71" i="166"/>
  <c r="V71" i="166"/>
  <c r="AF70" i="166"/>
  <c r="V70" i="166"/>
  <c r="Q70" i="166"/>
  <c r="AF69" i="166"/>
  <c r="Q69" i="166"/>
  <c r="AF68" i="166"/>
  <c r="V68" i="166"/>
  <c r="V67" i="166"/>
  <c r="Q67" i="166"/>
  <c r="AK150" i="166"/>
  <c r="AF149" i="166"/>
  <c r="AK148" i="166"/>
  <c r="AF64" i="166"/>
  <c r="V64" i="166"/>
  <c r="Q64" i="166"/>
  <c r="V63" i="166"/>
  <c r="Q63" i="166"/>
  <c r="G63" i="166"/>
  <c r="AF62" i="166"/>
  <c r="V62" i="166"/>
  <c r="G62" i="166"/>
  <c r="AK145" i="166"/>
  <c r="AF145" i="166"/>
  <c r="V61" i="166"/>
  <c r="G61" i="166"/>
  <c r="AK144" i="166"/>
  <c r="AF144" i="166"/>
  <c r="AF60" i="166"/>
  <c r="V60" i="166"/>
  <c r="G60" i="166"/>
  <c r="AF143" i="166"/>
  <c r="AF59" i="166"/>
  <c r="Q59" i="166"/>
  <c r="G59" i="166"/>
  <c r="AF142" i="166"/>
  <c r="V58" i="166"/>
  <c r="G58" i="166"/>
  <c r="AF141" i="166"/>
  <c r="AF57" i="166"/>
  <c r="Q57" i="166"/>
  <c r="G57" i="166"/>
  <c r="AF140" i="166"/>
  <c r="AF56" i="166"/>
  <c r="V56" i="166"/>
  <c r="G56" i="166"/>
  <c r="AK139" i="166"/>
  <c r="AF139" i="166"/>
  <c r="AF55" i="166"/>
  <c r="AF138" i="166"/>
  <c r="V54" i="166"/>
  <c r="Q54" i="166"/>
  <c r="G54" i="166"/>
  <c r="AF137" i="166"/>
  <c r="AA53" i="166"/>
  <c r="Q53" i="166"/>
  <c r="AF136" i="166"/>
  <c r="AF52" i="166"/>
  <c r="AF135" i="166"/>
  <c r="AF51" i="166"/>
  <c r="AA51" i="166"/>
  <c r="Q51" i="166"/>
  <c r="AK134" i="166"/>
  <c r="AF134" i="166"/>
  <c r="AA50" i="166"/>
  <c r="V50" i="166"/>
  <c r="G50" i="166"/>
  <c r="AF133" i="166"/>
  <c r="AF49" i="166"/>
  <c r="AA49" i="166"/>
  <c r="L49" i="166"/>
  <c r="AF132" i="166"/>
  <c r="AF48" i="166"/>
  <c r="AA48" i="166"/>
  <c r="L48" i="166"/>
  <c r="AF131" i="166"/>
  <c r="AF47" i="166"/>
  <c r="AA47" i="166"/>
  <c r="Q47" i="166"/>
  <c r="G47" i="166"/>
  <c r="AF130" i="166"/>
  <c r="AA46" i="166"/>
  <c r="V46" i="166"/>
  <c r="Q46" i="166"/>
  <c r="L46" i="166"/>
  <c r="AK129" i="166"/>
  <c r="AF129" i="166"/>
  <c r="V45" i="166"/>
  <c r="Q45" i="166"/>
  <c r="AK128" i="166"/>
  <c r="AF128" i="166"/>
  <c r="AF44" i="166"/>
  <c r="AA44" i="166"/>
  <c r="G44" i="166"/>
  <c r="AF127" i="166"/>
  <c r="L43" i="166"/>
  <c r="G43" i="166"/>
  <c r="AF126" i="166"/>
  <c r="AF42" i="166"/>
  <c r="AA42" i="166"/>
  <c r="V42" i="166"/>
  <c r="Q42" i="166"/>
  <c r="G42" i="166"/>
  <c r="AK125" i="166"/>
  <c r="AF125" i="166"/>
  <c r="AF41" i="166"/>
  <c r="AA41" i="166"/>
  <c r="V41" i="166"/>
  <c r="L41" i="166"/>
  <c r="G41" i="166"/>
  <c r="AF124" i="166"/>
  <c r="AA40" i="166"/>
  <c r="V40" i="166"/>
  <c r="L40" i="166"/>
  <c r="G40" i="166"/>
  <c r="AA39" i="166"/>
  <c r="V39" i="166"/>
  <c r="Q39" i="166"/>
  <c r="L39" i="166"/>
  <c r="G39" i="166"/>
  <c r="AK122" i="166"/>
  <c r="AF122" i="166"/>
  <c r="AF38" i="166"/>
  <c r="AA38" i="166"/>
  <c r="V38" i="166"/>
  <c r="AF121" i="166"/>
  <c r="AA37" i="166"/>
  <c r="V37" i="166"/>
  <c r="AF120" i="166"/>
  <c r="AF36" i="166"/>
  <c r="V36" i="166"/>
  <c r="Q36" i="166"/>
  <c r="G36" i="166"/>
  <c r="AF35" i="166"/>
  <c r="AA35" i="166"/>
  <c r="G35" i="166"/>
  <c r="AK118" i="166"/>
  <c r="AF118" i="166"/>
  <c r="AF34" i="166"/>
  <c r="Q34" i="166"/>
  <c r="G34" i="166"/>
  <c r="AK117" i="166"/>
  <c r="AF33" i="166"/>
  <c r="L33" i="166"/>
  <c r="AF116" i="166"/>
  <c r="AF32" i="166"/>
  <c r="AA32" i="166"/>
  <c r="V32" i="166"/>
  <c r="L32" i="166"/>
  <c r="AF31" i="166"/>
  <c r="V31" i="166"/>
  <c r="Q31" i="166"/>
  <c r="L31" i="166"/>
  <c r="G31" i="166"/>
  <c r="AK114" i="166"/>
  <c r="AF114" i="166"/>
  <c r="AF30" i="166"/>
  <c r="V30" i="166"/>
  <c r="Q30" i="166"/>
  <c r="L30" i="166"/>
  <c r="AA29" i="166"/>
  <c r="V29" i="166"/>
  <c r="Q29" i="166"/>
  <c r="L29" i="166"/>
  <c r="G29" i="166"/>
  <c r="AF112" i="166"/>
  <c r="AF28" i="166"/>
  <c r="V28" i="166"/>
  <c r="Q28" i="166"/>
  <c r="G28" i="166"/>
  <c r="AK111" i="166"/>
  <c r="AF111" i="166"/>
  <c r="AF27" i="166"/>
  <c r="AA27" i="166"/>
  <c r="V27" i="166"/>
  <c r="Q27" i="166"/>
  <c r="V26" i="166"/>
  <c r="Q26" i="166"/>
  <c r="G26" i="166"/>
  <c r="AF109" i="166"/>
  <c r="V25" i="166"/>
  <c r="Q25" i="166"/>
  <c r="AK108" i="166"/>
  <c r="AF108" i="166"/>
  <c r="AA24" i="166"/>
  <c r="V24" i="166"/>
  <c r="G24" i="166"/>
  <c r="AK107" i="166"/>
  <c r="AF107" i="166"/>
  <c r="V23" i="166"/>
  <c r="Q23" i="166"/>
  <c r="AF106" i="166"/>
  <c r="V22" i="166"/>
  <c r="G22" i="166"/>
  <c r="AF105" i="166"/>
  <c r="AF21" i="166"/>
  <c r="V21" i="166"/>
  <c r="Q21" i="166"/>
  <c r="G21" i="166"/>
  <c r="AF104" i="166"/>
  <c r="V20" i="166"/>
  <c r="Q20" i="166"/>
  <c r="G20" i="166"/>
  <c r="AK103" i="166"/>
  <c r="AF103" i="166"/>
  <c r="V19" i="166"/>
  <c r="Q19" i="166"/>
  <c r="L19" i="166"/>
  <c r="AF18" i="166"/>
  <c r="AA18" i="166"/>
  <c r="V18" i="166"/>
  <c r="Q18" i="166"/>
  <c r="G18" i="166"/>
  <c r="AF101" i="166"/>
  <c r="V17" i="166"/>
  <c r="Q17" i="166"/>
  <c r="AA16" i="166"/>
  <c r="V16" i="166"/>
  <c r="Q16" i="166"/>
  <c r="G16" i="166"/>
  <c r="AK99" i="166"/>
  <c r="AF99" i="166"/>
  <c r="AF15" i="166"/>
  <c r="V15" i="166"/>
  <c r="Q15" i="166"/>
  <c r="L15" i="166"/>
  <c r="AF98" i="166"/>
  <c r="V14" i="166"/>
  <c r="Q14" i="166"/>
  <c r="L14" i="166"/>
  <c r="G14" i="166"/>
  <c r="AF97" i="166"/>
  <c r="AF13" i="166"/>
  <c r="Q13" i="166"/>
  <c r="L13" i="166"/>
  <c r="AF96" i="166"/>
  <c r="Q12" i="166"/>
  <c r="G12" i="166"/>
  <c r="AF11" i="166"/>
  <c r="V11" i="166"/>
  <c r="L11" i="166"/>
  <c r="AK94" i="166"/>
  <c r="AA10" i="166"/>
  <c r="V10" i="166"/>
  <c r="Q10" i="166"/>
  <c r="G10" i="166"/>
  <c r="AK93" i="166"/>
  <c r="AF93" i="166"/>
  <c r="V9" i="166"/>
  <c r="AK92" i="166"/>
  <c r="AF92" i="166"/>
  <c r="AF8" i="166"/>
  <c r="V8" i="166"/>
  <c r="Q8" i="166"/>
  <c r="L8" i="166"/>
  <c r="G8" i="166"/>
  <c r="V7" i="166"/>
  <c r="AA6" i="166"/>
  <c r="V6" i="166"/>
  <c r="Q6" i="166"/>
  <c r="AF5" i="166"/>
  <c r="L5" i="166"/>
  <c r="G5" i="166"/>
  <c r="AA4" i="166"/>
  <c r="V4" i="166"/>
  <c r="AK87" i="166"/>
  <c r="AF87" i="166"/>
  <c r="AF3" i="166"/>
  <c r="AA3" i="166"/>
  <c r="Q3" i="166"/>
  <c r="L3" i="166"/>
  <c r="G3" i="166"/>
  <c r="AK81" i="165"/>
  <c r="AK80" i="165"/>
  <c r="AK79" i="165"/>
  <c r="Q163" i="165"/>
  <c r="AK78" i="165"/>
  <c r="Q162" i="165"/>
  <c r="AK77" i="165"/>
  <c r="Q161" i="165"/>
  <c r="V160" i="165"/>
  <c r="Q160" i="165"/>
  <c r="AK75" i="165"/>
  <c r="AK74" i="165"/>
  <c r="Q158" i="165"/>
  <c r="G158" i="165"/>
  <c r="Q157" i="165"/>
  <c r="G157" i="165"/>
  <c r="V156" i="165"/>
  <c r="Q156" i="165"/>
  <c r="V154" i="165"/>
  <c r="Q154" i="165"/>
  <c r="AK69" i="165"/>
  <c r="Q153" i="165"/>
  <c r="G153" i="165"/>
  <c r="Q152" i="165"/>
  <c r="G152" i="165"/>
  <c r="V151" i="165"/>
  <c r="Q151" i="165"/>
  <c r="G151" i="165"/>
  <c r="AK66" i="165"/>
  <c r="Q150" i="165"/>
  <c r="G150" i="165"/>
  <c r="Q149" i="165"/>
  <c r="G149" i="165"/>
  <c r="V148" i="165"/>
  <c r="Q148" i="165"/>
  <c r="G148" i="165"/>
  <c r="AK63" i="165"/>
  <c r="G147" i="165"/>
  <c r="Q146" i="165"/>
  <c r="V145" i="165"/>
  <c r="AK60" i="165"/>
  <c r="Q144" i="165"/>
  <c r="G144" i="165"/>
  <c r="Q143" i="165"/>
  <c r="AK58" i="165"/>
  <c r="V142" i="165"/>
  <c r="Q142" i="165"/>
  <c r="L142" i="165"/>
  <c r="Q141" i="165"/>
  <c r="G141" i="165"/>
  <c r="AK56" i="165"/>
  <c r="Q140" i="165"/>
  <c r="AK55" i="165"/>
  <c r="AA139" i="165"/>
  <c r="Q139" i="165"/>
  <c r="L139" i="165"/>
  <c r="AK54" i="165"/>
  <c r="V138" i="165"/>
  <c r="Q138" i="165"/>
  <c r="G138" i="165"/>
  <c r="AP62" i="165"/>
  <c r="AA137" i="165"/>
  <c r="Q137" i="165"/>
  <c r="V136" i="165"/>
  <c r="Q136" i="165"/>
  <c r="L136" i="165"/>
  <c r="G136" i="165"/>
  <c r="AK51" i="165"/>
  <c r="AA135" i="165"/>
  <c r="Q135" i="165"/>
  <c r="AP59" i="165"/>
  <c r="AK50" i="165"/>
  <c r="V134" i="165"/>
  <c r="G134" i="165"/>
  <c r="AA133" i="165"/>
  <c r="Q133" i="165"/>
  <c r="AP57" i="165"/>
  <c r="AK48" i="165"/>
  <c r="AA132" i="165"/>
  <c r="Q132" i="165"/>
  <c r="AP56" i="165"/>
  <c r="AK47" i="165"/>
  <c r="V131" i="165"/>
  <c r="Q131" i="165"/>
  <c r="L131" i="165"/>
  <c r="G131" i="165"/>
  <c r="AP55" i="165"/>
  <c r="AK46" i="165"/>
  <c r="AA130" i="165"/>
  <c r="Q130" i="165"/>
  <c r="G130" i="165"/>
  <c r="AP54" i="165"/>
  <c r="AK45" i="165"/>
  <c r="L129" i="165"/>
  <c r="AP53" i="165"/>
  <c r="AK44" i="165"/>
  <c r="AA128" i="165"/>
  <c r="V128" i="165"/>
  <c r="Q128" i="165"/>
  <c r="L128" i="165"/>
  <c r="G128" i="165"/>
  <c r="AK43" i="165"/>
  <c r="Q127" i="165"/>
  <c r="AP51" i="165"/>
  <c r="AA126" i="165"/>
  <c r="V126" i="165"/>
  <c r="AP50" i="165"/>
  <c r="Q125" i="165"/>
  <c r="L125" i="165"/>
  <c r="AP49" i="165"/>
  <c r="AK40" i="165"/>
  <c r="AA124" i="165"/>
  <c r="V124" i="165"/>
  <c r="Q124" i="165"/>
  <c r="AK39" i="165"/>
  <c r="AA123" i="165"/>
  <c r="Q123" i="165"/>
  <c r="AP47" i="165"/>
  <c r="AK38" i="165"/>
  <c r="V122" i="165"/>
  <c r="Q122" i="165"/>
  <c r="AK37" i="165"/>
  <c r="AA121" i="165"/>
  <c r="Q121" i="165"/>
  <c r="L121" i="165"/>
  <c r="G121" i="165"/>
  <c r="AK35" i="165"/>
  <c r="AA119" i="165"/>
  <c r="Q119" i="165"/>
  <c r="AP43" i="165"/>
  <c r="V118" i="165"/>
  <c r="AK33" i="165"/>
  <c r="AA117" i="165"/>
  <c r="Q117" i="165"/>
  <c r="G117" i="165"/>
  <c r="AK32" i="165"/>
  <c r="V116" i="165"/>
  <c r="L116" i="165"/>
  <c r="G116" i="165"/>
  <c r="AP40" i="165"/>
  <c r="AK31" i="165"/>
  <c r="AA115" i="165"/>
  <c r="V115" i="165"/>
  <c r="Q115" i="165"/>
  <c r="L115" i="165"/>
  <c r="AP39" i="165"/>
  <c r="AK30" i="165"/>
  <c r="G114" i="165"/>
  <c r="AK29" i="165"/>
  <c r="AA113" i="165"/>
  <c r="V113" i="165"/>
  <c r="AK28" i="165"/>
  <c r="L112" i="165"/>
  <c r="G112" i="165"/>
  <c r="AP36" i="165"/>
  <c r="V111" i="165"/>
  <c r="Q111" i="165"/>
  <c r="AK26" i="165"/>
  <c r="AA110" i="165"/>
  <c r="V110" i="165"/>
  <c r="AP34" i="165"/>
  <c r="AK25" i="165"/>
  <c r="V109" i="165"/>
  <c r="L109" i="165"/>
  <c r="V108" i="165"/>
  <c r="Q108" i="165"/>
  <c r="L108" i="165"/>
  <c r="G108" i="165"/>
  <c r="AK23" i="165"/>
  <c r="AA107" i="165"/>
  <c r="V107" i="165"/>
  <c r="G107" i="165"/>
  <c r="AK22" i="165"/>
  <c r="V106" i="165"/>
  <c r="AK21" i="165"/>
  <c r="AA105" i="165"/>
  <c r="V105" i="165"/>
  <c r="L105" i="165"/>
  <c r="AK20" i="165"/>
  <c r="V104" i="165"/>
  <c r="G104" i="165"/>
  <c r="AA103" i="165"/>
  <c r="V103" i="165"/>
  <c r="G103" i="165"/>
  <c r="V102" i="165"/>
  <c r="Q102" i="165"/>
  <c r="G102" i="165"/>
  <c r="AK17" i="165"/>
  <c r="V101" i="165"/>
  <c r="AA100" i="165"/>
  <c r="V100" i="165"/>
  <c r="L100" i="165"/>
  <c r="G100" i="165"/>
  <c r="AA99" i="165"/>
  <c r="V99" i="165"/>
  <c r="V98" i="165"/>
  <c r="Q98" i="165"/>
  <c r="G98" i="165"/>
  <c r="AK13" i="165"/>
  <c r="AA97" i="165"/>
  <c r="V97" i="165"/>
  <c r="V96" i="165"/>
  <c r="G96" i="165"/>
  <c r="AA95" i="165"/>
  <c r="V95" i="165"/>
  <c r="Q95" i="165"/>
  <c r="G95" i="165"/>
  <c r="AK10" i="165"/>
  <c r="AA94" i="165"/>
  <c r="V94" i="165"/>
  <c r="L94" i="165"/>
  <c r="G94" i="165"/>
  <c r="AK9" i="165"/>
  <c r="AA93" i="165"/>
  <c r="V93" i="165"/>
  <c r="AK8" i="165"/>
  <c r="V92" i="165"/>
  <c r="Q92" i="165"/>
  <c r="G92" i="165"/>
  <c r="AK7" i="165"/>
  <c r="AA91" i="165"/>
  <c r="V91" i="165"/>
  <c r="G91" i="165"/>
  <c r="AK6" i="165"/>
  <c r="V90" i="165"/>
  <c r="AK5" i="165"/>
  <c r="AA89" i="165"/>
  <c r="Q89" i="165"/>
  <c r="AK4" i="165"/>
  <c r="L88" i="165"/>
  <c r="AK3" i="165"/>
  <c r="AA87" i="165"/>
  <c r="V87" i="165"/>
  <c r="Q87" i="165"/>
  <c r="L87" i="165"/>
  <c r="G87" i="165"/>
  <c r="Q81" i="165"/>
  <c r="Q80" i="165"/>
  <c r="AF79" i="165"/>
  <c r="AF78" i="165"/>
  <c r="AF77" i="165"/>
  <c r="AF76" i="165"/>
  <c r="Q76" i="165"/>
  <c r="Q75" i="165"/>
  <c r="AF74" i="165"/>
  <c r="AF157" i="165"/>
  <c r="AF73" i="165"/>
  <c r="Q73" i="165"/>
  <c r="AF72" i="165"/>
  <c r="AF71" i="165"/>
  <c r="V71" i="165"/>
  <c r="AF70" i="165"/>
  <c r="V70" i="165"/>
  <c r="Q70" i="165"/>
  <c r="AF69" i="165"/>
  <c r="Q69" i="165"/>
  <c r="AF68" i="165"/>
  <c r="V68" i="165"/>
  <c r="V67" i="165"/>
  <c r="Q67" i="165"/>
  <c r="AK150" i="165"/>
  <c r="AF149" i="165"/>
  <c r="AK148" i="165"/>
  <c r="AF64" i="165"/>
  <c r="V64" i="165"/>
  <c r="Q64" i="165"/>
  <c r="V63" i="165"/>
  <c r="Q63" i="165"/>
  <c r="G63" i="165"/>
  <c r="AF62" i="165"/>
  <c r="V62" i="165"/>
  <c r="G62" i="165"/>
  <c r="AK145" i="165"/>
  <c r="AF145" i="165"/>
  <c r="V61" i="165"/>
  <c r="G61" i="165"/>
  <c r="AK144" i="165"/>
  <c r="AF144" i="165"/>
  <c r="AF60" i="165"/>
  <c r="V60" i="165"/>
  <c r="G60" i="165"/>
  <c r="AF143" i="165"/>
  <c r="AF59" i="165"/>
  <c r="Q59" i="165"/>
  <c r="G59" i="165"/>
  <c r="AF142" i="165"/>
  <c r="V58" i="165"/>
  <c r="G58" i="165"/>
  <c r="AF141" i="165"/>
  <c r="AF57" i="165"/>
  <c r="Q57" i="165"/>
  <c r="G57" i="165"/>
  <c r="AF140" i="165"/>
  <c r="AF56" i="165"/>
  <c r="V56" i="165"/>
  <c r="G56" i="165"/>
  <c r="AK139" i="165"/>
  <c r="AF139" i="165"/>
  <c r="AF55" i="165"/>
  <c r="AF138" i="165"/>
  <c r="V54" i="165"/>
  <c r="Q54" i="165"/>
  <c r="G54" i="165"/>
  <c r="AF137" i="165"/>
  <c r="AA53" i="165"/>
  <c r="Q53" i="165"/>
  <c r="AF136" i="165"/>
  <c r="AF52" i="165"/>
  <c r="AF135" i="165"/>
  <c r="AF51" i="165"/>
  <c r="AA51" i="165"/>
  <c r="Q51" i="165"/>
  <c r="AK134" i="165"/>
  <c r="AF134" i="165"/>
  <c r="AA50" i="165"/>
  <c r="V50" i="165"/>
  <c r="G50" i="165"/>
  <c r="AF133" i="165"/>
  <c r="AF49" i="165"/>
  <c r="AA49" i="165"/>
  <c r="L49" i="165"/>
  <c r="AF132" i="165"/>
  <c r="AF48" i="165"/>
  <c r="AA48" i="165"/>
  <c r="L48" i="165"/>
  <c r="AF131" i="165"/>
  <c r="AF47" i="165"/>
  <c r="AA47" i="165"/>
  <c r="Q47" i="165"/>
  <c r="G47" i="165"/>
  <c r="AF130" i="165"/>
  <c r="AA46" i="165"/>
  <c r="V46" i="165"/>
  <c r="Q46" i="165"/>
  <c r="L46" i="165"/>
  <c r="AK129" i="165"/>
  <c r="AF129" i="165"/>
  <c r="V45" i="165"/>
  <c r="Q45" i="165"/>
  <c r="AK128" i="165"/>
  <c r="AF128" i="165"/>
  <c r="AF44" i="165"/>
  <c r="AA44" i="165"/>
  <c r="G44" i="165"/>
  <c r="AF127" i="165"/>
  <c r="L43" i="165"/>
  <c r="G43" i="165"/>
  <c r="AF126" i="165"/>
  <c r="AF42" i="165"/>
  <c r="AA42" i="165"/>
  <c r="V42" i="165"/>
  <c r="Q42" i="165"/>
  <c r="G42" i="165"/>
  <c r="AK125" i="165"/>
  <c r="AF125" i="165"/>
  <c r="AF41" i="165"/>
  <c r="AA41" i="165"/>
  <c r="V41" i="165"/>
  <c r="L41" i="165"/>
  <c r="G41" i="165"/>
  <c r="AF124" i="165"/>
  <c r="AA40" i="165"/>
  <c r="V40" i="165"/>
  <c r="L40" i="165"/>
  <c r="G40" i="165"/>
  <c r="AA39" i="165"/>
  <c r="V39" i="165"/>
  <c r="Q39" i="165"/>
  <c r="L39" i="165"/>
  <c r="G39" i="165"/>
  <c r="AK122" i="165"/>
  <c r="AF122" i="165"/>
  <c r="AF38" i="165"/>
  <c r="AA38" i="165"/>
  <c r="V38" i="165"/>
  <c r="AF121" i="165"/>
  <c r="AA37" i="165"/>
  <c r="V37" i="165"/>
  <c r="AF120" i="165"/>
  <c r="AF36" i="165"/>
  <c r="V36" i="165"/>
  <c r="Q36" i="165"/>
  <c r="G36" i="165"/>
  <c r="AF35" i="165"/>
  <c r="AA35" i="165"/>
  <c r="G35" i="165"/>
  <c r="AK118" i="165"/>
  <c r="AF118" i="165"/>
  <c r="AF34" i="165"/>
  <c r="Q34" i="165"/>
  <c r="G34" i="165"/>
  <c r="AK117" i="165"/>
  <c r="AF33" i="165"/>
  <c r="L33" i="165"/>
  <c r="AF116" i="165"/>
  <c r="AF32" i="165"/>
  <c r="AA32" i="165"/>
  <c r="V32" i="165"/>
  <c r="L32" i="165"/>
  <c r="AF31" i="165"/>
  <c r="V31" i="165"/>
  <c r="Q31" i="165"/>
  <c r="L31" i="165"/>
  <c r="G31" i="165"/>
  <c r="AK114" i="165"/>
  <c r="AF114" i="165"/>
  <c r="AF30" i="165"/>
  <c r="V30" i="165"/>
  <c r="Q30" i="165"/>
  <c r="L30" i="165"/>
  <c r="AA29" i="165"/>
  <c r="V29" i="165"/>
  <c r="Q29" i="165"/>
  <c r="L29" i="165"/>
  <c r="G29" i="165"/>
  <c r="AF112" i="165"/>
  <c r="AF28" i="165"/>
  <c r="V28" i="165"/>
  <c r="Q28" i="165"/>
  <c r="G28" i="165"/>
  <c r="AK111" i="165"/>
  <c r="AF111" i="165"/>
  <c r="AF27" i="165"/>
  <c r="AA27" i="165"/>
  <c r="V27" i="165"/>
  <c r="Q27" i="165"/>
  <c r="V26" i="165"/>
  <c r="Q26" i="165"/>
  <c r="G26" i="165"/>
  <c r="AF109" i="165"/>
  <c r="V25" i="165"/>
  <c r="Q25" i="165"/>
  <c r="AK108" i="165"/>
  <c r="AF108" i="165"/>
  <c r="AA24" i="165"/>
  <c r="V24" i="165"/>
  <c r="G24" i="165"/>
  <c r="AK107" i="165"/>
  <c r="AF107" i="165"/>
  <c r="V23" i="165"/>
  <c r="Q23" i="165"/>
  <c r="AF106" i="165"/>
  <c r="V22" i="165"/>
  <c r="G22" i="165"/>
  <c r="AF105" i="165"/>
  <c r="AF21" i="165"/>
  <c r="V21" i="165"/>
  <c r="Q21" i="165"/>
  <c r="G21" i="165"/>
  <c r="AF104" i="165"/>
  <c r="V20" i="165"/>
  <c r="Q20" i="165"/>
  <c r="G20" i="165"/>
  <c r="AK103" i="165"/>
  <c r="AF103" i="165"/>
  <c r="V19" i="165"/>
  <c r="Q19" i="165"/>
  <c r="L19" i="165"/>
  <c r="AF18" i="165"/>
  <c r="AA18" i="165"/>
  <c r="V18" i="165"/>
  <c r="Q18" i="165"/>
  <c r="G18" i="165"/>
  <c r="AF101" i="165"/>
  <c r="V17" i="165"/>
  <c r="Q17" i="165"/>
  <c r="AA16" i="165"/>
  <c r="V16" i="165"/>
  <c r="Q16" i="165"/>
  <c r="G16" i="165"/>
  <c r="AK99" i="165"/>
  <c r="AF99" i="165"/>
  <c r="AF15" i="165"/>
  <c r="V15" i="165"/>
  <c r="Q15" i="165"/>
  <c r="L15" i="165"/>
  <c r="AF98" i="165"/>
  <c r="V14" i="165"/>
  <c r="Q14" i="165"/>
  <c r="L14" i="165"/>
  <c r="G14" i="165"/>
  <c r="AF97" i="165"/>
  <c r="AF13" i="165"/>
  <c r="Q13" i="165"/>
  <c r="L13" i="165"/>
  <c r="AF96" i="165"/>
  <c r="Q12" i="165"/>
  <c r="G12" i="165"/>
  <c r="AF11" i="165"/>
  <c r="V11" i="165"/>
  <c r="L11" i="165"/>
  <c r="AK94" i="165"/>
  <c r="AA10" i="165"/>
  <c r="V10" i="165"/>
  <c r="Q10" i="165"/>
  <c r="G10" i="165"/>
  <c r="AK93" i="165"/>
  <c r="AF93" i="165"/>
  <c r="V9" i="165"/>
  <c r="AK92" i="165"/>
  <c r="AF92" i="165"/>
  <c r="AF8" i="165"/>
  <c r="V8" i="165"/>
  <c r="Q8" i="165"/>
  <c r="L8" i="165"/>
  <c r="G8" i="165"/>
  <c r="V7" i="165"/>
  <c r="AA6" i="165"/>
  <c r="V6" i="165"/>
  <c r="Q6" i="165"/>
  <c r="AF5" i="165"/>
  <c r="L5" i="165"/>
  <c r="G5" i="165"/>
  <c r="AA4" i="165"/>
  <c r="V4" i="165"/>
  <c r="AK87" i="165"/>
  <c r="AF87" i="165"/>
  <c r="AF3" i="165"/>
  <c r="AA3" i="165"/>
  <c r="Q3" i="165"/>
  <c r="L3" i="165"/>
  <c r="G3" i="165"/>
  <c r="AK81" i="164"/>
  <c r="AK80" i="164"/>
  <c r="AK79" i="164"/>
  <c r="Q163" i="164"/>
  <c r="AK78" i="164"/>
  <c r="Q162" i="164"/>
  <c r="AK77" i="164"/>
  <c r="Q161" i="164"/>
  <c r="V160" i="164"/>
  <c r="Q160" i="164"/>
  <c r="AK75" i="164"/>
  <c r="AK74" i="164"/>
  <c r="Q158" i="164"/>
  <c r="G158" i="164"/>
  <c r="Q157" i="164"/>
  <c r="G157" i="164"/>
  <c r="V156" i="164"/>
  <c r="Q156" i="164"/>
  <c r="V154" i="164"/>
  <c r="Q154" i="164"/>
  <c r="AK69" i="164"/>
  <c r="Q153" i="164"/>
  <c r="G153" i="164"/>
  <c r="Q152" i="164"/>
  <c r="G152" i="164"/>
  <c r="V151" i="164"/>
  <c r="Q151" i="164"/>
  <c r="G151" i="164"/>
  <c r="AK66" i="164"/>
  <c r="Q150" i="164"/>
  <c r="G150" i="164"/>
  <c r="Q149" i="164"/>
  <c r="G149" i="164"/>
  <c r="V148" i="164"/>
  <c r="Q148" i="164"/>
  <c r="G148" i="164"/>
  <c r="AK63" i="164"/>
  <c r="G147" i="164"/>
  <c r="Q146" i="164"/>
  <c r="V145" i="164"/>
  <c r="AK60" i="164"/>
  <c r="Q144" i="164"/>
  <c r="G144" i="164"/>
  <c r="Q143" i="164"/>
  <c r="AK58" i="164"/>
  <c r="V142" i="164"/>
  <c r="Q142" i="164"/>
  <c r="L142" i="164"/>
  <c r="Q141" i="164"/>
  <c r="G141" i="164"/>
  <c r="AK56" i="164"/>
  <c r="Q140" i="164"/>
  <c r="AK55" i="164"/>
  <c r="AA139" i="164"/>
  <c r="Q139" i="164"/>
  <c r="L139" i="164"/>
  <c r="AK54" i="164"/>
  <c r="V138" i="164"/>
  <c r="Q138" i="164"/>
  <c r="G138" i="164"/>
  <c r="AP62" i="164"/>
  <c r="AA137" i="164"/>
  <c r="Q137" i="164"/>
  <c r="V136" i="164"/>
  <c r="Q136" i="164"/>
  <c r="L136" i="164"/>
  <c r="G136" i="164"/>
  <c r="AK51" i="164"/>
  <c r="AA135" i="164"/>
  <c r="Q135" i="164"/>
  <c r="AP59" i="164"/>
  <c r="AK50" i="164"/>
  <c r="V134" i="164"/>
  <c r="G134" i="164"/>
  <c r="AA133" i="164"/>
  <c r="Q133" i="164"/>
  <c r="AP57" i="164"/>
  <c r="AK48" i="164"/>
  <c r="AA132" i="164"/>
  <c r="Q132" i="164"/>
  <c r="AP56" i="164"/>
  <c r="AK47" i="164"/>
  <c r="V131" i="164"/>
  <c r="Q131" i="164"/>
  <c r="L131" i="164"/>
  <c r="G131" i="164"/>
  <c r="AP55" i="164"/>
  <c r="AK46" i="164"/>
  <c r="AA130" i="164"/>
  <c r="Q130" i="164"/>
  <c r="G130" i="164"/>
  <c r="AP54" i="164"/>
  <c r="AK45" i="164"/>
  <c r="L129" i="164"/>
  <c r="AP53" i="164"/>
  <c r="AK44" i="164"/>
  <c r="AA128" i="164"/>
  <c r="V128" i="164"/>
  <c r="Q128" i="164"/>
  <c r="L128" i="164"/>
  <c r="G128" i="164"/>
  <c r="AK43" i="164"/>
  <c r="Q127" i="164"/>
  <c r="AP51" i="164"/>
  <c r="AA126" i="164"/>
  <c r="V126" i="164"/>
  <c r="AP50" i="164"/>
  <c r="Q125" i="164"/>
  <c r="L125" i="164"/>
  <c r="AP49" i="164"/>
  <c r="AK40" i="164"/>
  <c r="AA124" i="164"/>
  <c r="V124" i="164"/>
  <c r="Q124" i="164"/>
  <c r="AK39" i="164"/>
  <c r="AA123" i="164"/>
  <c r="Q123" i="164"/>
  <c r="AP47" i="164"/>
  <c r="AK38" i="164"/>
  <c r="V122" i="164"/>
  <c r="Q122" i="164"/>
  <c r="AK37" i="164"/>
  <c r="AA121" i="164"/>
  <c r="Q121" i="164"/>
  <c r="L121" i="164"/>
  <c r="G121" i="164"/>
  <c r="AK35" i="164"/>
  <c r="AA119" i="164"/>
  <c r="Q119" i="164"/>
  <c r="AP43" i="164"/>
  <c r="V118" i="164"/>
  <c r="AK33" i="164"/>
  <c r="AA117" i="164"/>
  <c r="Q117" i="164"/>
  <c r="G117" i="164"/>
  <c r="AK32" i="164"/>
  <c r="V116" i="164"/>
  <c r="L116" i="164"/>
  <c r="G116" i="164"/>
  <c r="AP40" i="164"/>
  <c r="AK31" i="164"/>
  <c r="AA115" i="164"/>
  <c r="V115" i="164"/>
  <c r="Q115" i="164"/>
  <c r="L115" i="164"/>
  <c r="AP39" i="164"/>
  <c r="AK30" i="164"/>
  <c r="G114" i="164"/>
  <c r="AK29" i="164"/>
  <c r="AA113" i="164"/>
  <c r="V113" i="164"/>
  <c r="AK28" i="164"/>
  <c r="L112" i="164"/>
  <c r="G112" i="164"/>
  <c r="AP36" i="164"/>
  <c r="V111" i="164"/>
  <c r="Q111" i="164"/>
  <c r="AK26" i="164"/>
  <c r="AA110" i="164"/>
  <c r="V110" i="164"/>
  <c r="AP34" i="164"/>
  <c r="AK25" i="164"/>
  <c r="V109" i="164"/>
  <c r="L109" i="164"/>
  <c r="V108" i="164"/>
  <c r="Q108" i="164"/>
  <c r="L108" i="164"/>
  <c r="G108" i="164"/>
  <c r="AK23" i="164"/>
  <c r="AA107" i="164"/>
  <c r="V107" i="164"/>
  <c r="G107" i="164"/>
  <c r="AK22" i="164"/>
  <c r="V106" i="164"/>
  <c r="AK21" i="164"/>
  <c r="AA105" i="164"/>
  <c r="V105" i="164"/>
  <c r="L105" i="164"/>
  <c r="AK20" i="164"/>
  <c r="V104" i="164"/>
  <c r="G104" i="164"/>
  <c r="AA103" i="164"/>
  <c r="V103" i="164"/>
  <c r="G103" i="164"/>
  <c r="V102" i="164"/>
  <c r="Q102" i="164"/>
  <c r="G102" i="164"/>
  <c r="AK17" i="164"/>
  <c r="V101" i="164"/>
  <c r="AA100" i="164"/>
  <c r="V100" i="164"/>
  <c r="L100" i="164"/>
  <c r="G100" i="164"/>
  <c r="AA99" i="164"/>
  <c r="V99" i="164"/>
  <c r="V98" i="164"/>
  <c r="Q98" i="164"/>
  <c r="G98" i="164"/>
  <c r="AK13" i="164"/>
  <c r="AA97" i="164"/>
  <c r="V97" i="164"/>
  <c r="V96" i="164"/>
  <c r="G96" i="164"/>
  <c r="AA95" i="164"/>
  <c r="V95" i="164"/>
  <c r="Q95" i="164"/>
  <c r="G95" i="164"/>
  <c r="AK10" i="164"/>
  <c r="AA94" i="164"/>
  <c r="V94" i="164"/>
  <c r="L94" i="164"/>
  <c r="G94" i="164"/>
  <c r="AK9" i="164"/>
  <c r="AA93" i="164"/>
  <c r="V93" i="164"/>
  <c r="AK8" i="164"/>
  <c r="V92" i="164"/>
  <c r="Q92" i="164"/>
  <c r="G92" i="164"/>
  <c r="AK7" i="164"/>
  <c r="AA91" i="164"/>
  <c r="V91" i="164"/>
  <c r="G91" i="164"/>
  <c r="AK6" i="164"/>
  <c r="V90" i="164"/>
  <c r="AK5" i="164"/>
  <c r="AA89" i="164"/>
  <c r="Q89" i="164"/>
  <c r="AK4" i="164"/>
  <c r="L88" i="164"/>
  <c r="AK3" i="164"/>
  <c r="AA87" i="164"/>
  <c r="V87" i="164"/>
  <c r="Q87" i="164"/>
  <c r="L87" i="164"/>
  <c r="G87" i="164"/>
  <c r="Q81" i="164"/>
  <c r="Q80" i="164"/>
  <c r="AF79" i="164"/>
  <c r="AF78" i="164"/>
  <c r="AF77" i="164"/>
  <c r="AF76" i="164"/>
  <c r="Q76" i="164"/>
  <c r="Q75" i="164"/>
  <c r="AF74" i="164"/>
  <c r="AF157" i="164"/>
  <c r="AF73" i="164"/>
  <c r="Q73" i="164"/>
  <c r="AF72" i="164"/>
  <c r="AF71" i="164"/>
  <c r="V71" i="164"/>
  <c r="AF70" i="164"/>
  <c r="V70" i="164"/>
  <c r="Q70" i="164"/>
  <c r="AF69" i="164"/>
  <c r="Q69" i="164"/>
  <c r="AF68" i="164"/>
  <c r="V68" i="164"/>
  <c r="V67" i="164"/>
  <c r="Q67" i="164"/>
  <c r="AK150" i="164"/>
  <c r="AF149" i="164"/>
  <c r="AK148" i="164"/>
  <c r="AF64" i="164"/>
  <c r="V64" i="164"/>
  <c r="Q64" i="164"/>
  <c r="V63" i="164"/>
  <c r="Q63" i="164"/>
  <c r="G63" i="164"/>
  <c r="AF62" i="164"/>
  <c r="V62" i="164"/>
  <c r="G62" i="164"/>
  <c r="AK145" i="164"/>
  <c r="AF145" i="164"/>
  <c r="V61" i="164"/>
  <c r="G61" i="164"/>
  <c r="AK144" i="164"/>
  <c r="AF144" i="164"/>
  <c r="AF60" i="164"/>
  <c r="V60" i="164"/>
  <c r="G60" i="164"/>
  <c r="AF143" i="164"/>
  <c r="AF59" i="164"/>
  <c r="Q59" i="164"/>
  <c r="G59" i="164"/>
  <c r="AF142" i="164"/>
  <c r="V58" i="164"/>
  <c r="G58" i="164"/>
  <c r="AF141" i="164"/>
  <c r="AF57" i="164"/>
  <c r="Q57" i="164"/>
  <c r="G57" i="164"/>
  <c r="AF140" i="164"/>
  <c r="AF56" i="164"/>
  <c r="V56" i="164"/>
  <c r="G56" i="164"/>
  <c r="AK139" i="164"/>
  <c r="AF139" i="164"/>
  <c r="AF55" i="164"/>
  <c r="AF138" i="164"/>
  <c r="V54" i="164"/>
  <c r="Q54" i="164"/>
  <c r="G54" i="164"/>
  <c r="AF137" i="164"/>
  <c r="AA53" i="164"/>
  <c r="Q53" i="164"/>
  <c r="AF136" i="164"/>
  <c r="AF52" i="164"/>
  <c r="AF135" i="164"/>
  <c r="AF51" i="164"/>
  <c r="AA51" i="164"/>
  <c r="Q51" i="164"/>
  <c r="AK134" i="164"/>
  <c r="AF134" i="164"/>
  <c r="AA50" i="164"/>
  <c r="V50" i="164"/>
  <c r="G50" i="164"/>
  <c r="AF133" i="164"/>
  <c r="AF49" i="164"/>
  <c r="AA49" i="164"/>
  <c r="L49" i="164"/>
  <c r="AF132" i="164"/>
  <c r="AF48" i="164"/>
  <c r="AA48" i="164"/>
  <c r="L48" i="164"/>
  <c r="AF131" i="164"/>
  <c r="AF47" i="164"/>
  <c r="AA47" i="164"/>
  <c r="Q47" i="164"/>
  <c r="G47" i="164"/>
  <c r="AF130" i="164"/>
  <c r="AA46" i="164"/>
  <c r="V46" i="164"/>
  <c r="Q46" i="164"/>
  <c r="L46" i="164"/>
  <c r="AK129" i="164"/>
  <c r="AF129" i="164"/>
  <c r="V45" i="164"/>
  <c r="Q45" i="164"/>
  <c r="AK128" i="164"/>
  <c r="AF128" i="164"/>
  <c r="AF44" i="164"/>
  <c r="AA44" i="164"/>
  <c r="G44" i="164"/>
  <c r="AF127" i="164"/>
  <c r="L43" i="164"/>
  <c r="G43" i="164"/>
  <c r="AF126" i="164"/>
  <c r="AF42" i="164"/>
  <c r="AA42" i="164"/>
  <c r="V42" i="164"/>
  <c r="Q42" i="164"/>
  <c r="G42" i="164"/>
  <c r="AK125" i="164"/>
  <c r="AF125" i="164"/>
  <c r="AF41" i="164"/>
  <c r="AA41" i="164"/>
  <c r="V41" i="164"/>
  <c r="L41" i="164"/>
  <c r="G41" i="164"/>
  <c r="AF124" i="164"/>
  <c r="AA40" i="164"/>
  <c r="V40" i="164"/>
  <c r="L40" i="164"/>
  <c r="G40" i="164"/>
  <c r="AA39" i="164"/>
  <c r="V39" i="164"/>
  <c r="Q39" i="164"/>
  <c r="L39" i="164"/>
  <c r="G39" i="164"/>
  <c r="AK122" i="164"/>
  <c r="AF122" i="164"/>
  <c r="AF38" i="164"/>
  <c r="AA38" i="164"/>
  <c r="V38" i="164"/>
  <c r="AF121" i="164"/>
  <c r="AA37" i="164"/>
  <c r="V37" i="164"/>
  <c r="AF120" i="164"/>
  <c r="AF36" i="164"/>
  <c r="V36" i="164"/>
  <c r="Q36" i="164"/>
  <c r="G36" i="164"/>
  <c r="AF35" i="164"/>
  <c r="AA35" i="164"/>
  <c r="G35" i="164"/>
  <c r="AK118" i="164"/>
  <c r="AF118" i="164"/>
  <c r="AF34" i="164"/>
  <c r="Q34" i="164"/>
  <c r="G34" i="164"/>
  <c r="AK117" i="164"/>
  <c r="AF33" i="164"/>
  <c r="L33" i="164"/>
  <c r="AF116" i="164"/>
  <c r="AF32" i="164"/>
  <c r="AA32" i="164"/>
  <c r="V32" i="164"/>
  <c r="L32" i="164"/>
  <c r="AF31" i="164"/>
  <c r="V31" i="164"/>
  <c r="Q31" i="164"/>
  <c r="L31" i="164"/>
  <c r="G31" i="164"/>
  <c r="AK114" i="164"/>
  <c r="AF114" i="164"/>
  <c r="AF30" i="164"/>
  <c r="V30" i="164"/>
  <c r="Q30" i="164"/>
  <c r="L30" i="164"/>
  <c r="AA29" i="164"/>
  <c r="V29" i="164"/>
  <c r="Q29" i="164"/>
  <c r="L29" i="164"/>
  <c r="G29" i="164"/>
  <c r="AF112" i="164"/>
  <c r="AF28" i="164"/>
  <c r="V28" i="164"/>
  <c r="Q28" i="164"/>
  <c r="G28" i="164"/>
  <c r="AK111" i="164"/>
  <c r="AF111" i="164"/>
  <c r="AF27" i="164"/>
  <c r="AA27" i="164"/>
  <c r="V27" i="164"/>
  <c r="Q27" i="164"/>
  <c r="V26" i="164"/>
  <c r="Q26" i="164"/>
  <c r="G26" i="164"/>
  <c r="AF109" i="164"/>
  <c r="V25" i="164"/>
  <c r="Q25" i="164"/>
  <c r="AK108" i="164"/>
  <c r="AF108" i="164"/>
  <c r="AA24" i="164"/>
  <c r="V24" i="164"/>
  <c r="G24" i="164"/>
  <c r="AK107" i="164"/>
  <c r="AF107" i="164"/>
  <c r="V23" i="164"/>
  <c r="Q23" i="164"/>
  <c r="AF106" i="164"/>
  <c r="V22" i="164"/>
  <c r="G22" i="164"/>
  <c r="AF105" i="164"/>
  <c r="AF21" i="164"/>
  <c r="V21" i="164"/>
  <c r="Q21" i="164"/>
  <c r="G21" i="164"/>
  <c r="AF104" i="164"/>
  <c r="V20" i="164"/>
  <c r="Q20" i="164"/>
  <c r="G20" i="164"/>
  <c r="AK103" i="164"/>
  <c r="AF103" i="164"/>
  <c r="V19" i="164"/>
  <c r="Q19" i="164"/>
  <c r="L19" i="164"/>
  <c r="AF18" i="164"/>
  <c r="AA18" i="164"/>
  <c r="V18" i="164"/>
  <c r="Q18" i="164"/>
  <c r="G18" i="164"/>
  <c r="AF101" i="164"/>
  <c r="V17" i="164"/>
  <c r="Q17" i="164"/>
  <c r="AA16" i="164"/>
  <c r="V16" i="164"/>
  <c r="Q16" i="164"/>
  <c r="G16" i="164"/>
  <c r="AK99" i="164"/>
  <c r="AF99" i="164"/>
  <c r="AF15" i="164"/>
  <c r="V15" i="164"/>
  <c r="Q15" i="164"/>
  <c r="L15" i="164"/>
  <c r="AF98" i="164"/>
  <c r="V14" i="164"/>
  <c r="Q14" i="164"/>
  <c r="L14" i="164"/>
  <c r="G14" i="164"/>
  <c r="AF97" i="164"/>
  <c r="AF13" i="164"/>
  <c r="Q13" i="164"/>
  <c r="L13" i="164"/>
  <c r="AF96" i="164"/>
  <c r="Q12" i="164"/>
  <c r="G12" i="164"/>
  <c r="AF11" i="164"/>
  <c r="V11" i="164"/>
  <c r="L11" i="164"/>
  <c r="AK94" i="164"/>
  <c r="AA10" i="164"/>
  <c r="V10" i="164"/>
  <c r="Q10" i="164"/>
  <c r="G10" i="164"/>
  <c r="AK93" i="164"/>
  <c r="AF93" i="164"/>
  <c r="V9" i="164"/>
  <c r="AK92" i="164"/>
  <c r="AF92" i="164"/>
  <c r="AF8" i="164"/>
  <c r="V8" i="164"/>
  <c r="Q8" i="164"/>
  <c r="L8" i="164"/>
  <c r="G8" i="164"/>
  <c r="V7" i="164"/>
  <c r="AA6" i="164"/>
  <c r="V6" i="164"/>
  <c r="Q6" i="164"/>
  <c r="AF5" i="164"/>
  <c r="L5" i="164"/>
  <c r="G5" i="164"/>
  <c r="AA4" i="164"/>
  <c r="V4" i="164"/>
  <c r="AK87" i="164"/>
  <c r="AF87" i="164"/>
  <c r="AF3" i="164"/>
  <c r="AA3" i="164"/>
  <c r="Q3" i="164"/>
  <c r="L3" i="164"/>
  <c r="G3" i="164"/>
  <c r="AK81" i="163"/>
  <c r="AK80" i="163"/>
  <c r="AK79" i="163"/>
  <c r="Q163" i="163"/>
  <c r="AK78" i="163"/>
  <c r="Q162" i="163"/>
  <c r="AK77" i="163"/>
  <c r="Q161" i="163"/>
  <c r="V160" i="163"/>
  <c r="Q160" i="163"/>
  <c r="AK75" i="163"/>
  <c r="AK74" i="163"/>
  <c r="Q158" i="163"/>
  <c r="G158" i="163"/>
  <c r="Q157" i="163"/>
  <c r="G157" i="163"/>
  <c r="V156" i="163"/>
  <c r="Q156" i="163"/>
  <c r="V154" i="163"/>
  <c r="Q154" i="163"/>
  <c r="AK69" i="163"/>
  <c r="Q153" i="163"/>
  <c r="G153" i="163"/>
  <c r="Q152" i="163"/>
  <c r="G152" i="163"/>
  <c r="V151" i="163"/>
  <c r="Q151" i="163"/>
  <c r="G151" i="163"/>
  <c r="AK66" i="163"/>
  <c r="Q150" i="163"/>
  <c r="G150" i="163"/>
  <c r="Q149" i="163"/>
  <c r="G149" i="163"/>
  <c r="V148" i="163"/>
  <c r="Q148" i="163"/>
  <c r="G148" i="163"/>
  <c r="AK63" i="163"/>
  <c r="G147" i="163"/>
  <c r="Q146" i="163"/>
  <c r="V145" i="163"/>
  <c r="AK60" i="163"/>
  <c r="Q144" i="163"/>
  <c r="G144" i="163"/>
  <c r="Q143" i="163"/>
  <c r="AK58" i="163"/>
  <c r="V142" i="163"/>
  <c r="Q142" i="163"/>
  <c r="L142" i="163"/>
  <c r="Q141" i="163"/>
  <c r="G141" i="163"/>
  <c r="AK56" i="163"/>
  <c r="Q140" i="163"/>
  <c r="AK55" i="163"/>
  <c r="AA139" i="163"/>
  <c r="Q139" i="163"/>
  <c r="L139" i="163"/>
  <c r="AK54" i="163"/>
  <c r="V138" i="163"/>
  <c r="Q138" i="163"/>
  <c r="G138" i="163"/>
  <c r="AP62" i="163"/>
  <c r="AA137" i="163"/>
  <c r="Q137" i="163"/>
  <c r="V136" i="163"/>
  <c r="Q136" i="163"/>
  <c r="L136" i="163"/>
  <c r="G136" i="163"/>
  <c r="AK51" i="163"/>
  <c r="AA135" i="163"/>
  <c r="Q135" i="163"/>
  <c r="AP59" i="163"/>
  <c r="AK50" i="163"/>
  <c r="V134" i="163"/>
  <c r="G134" i="163"/>
  <c r="AA133" i="163"/>
  <c r="Q133" i="163"/>
  <c r="AP57" i="163"/>
  <c r="AK48" i="163"/>
  <c r="AA132" i="163"/>
  <c r="Q132" i="163"/>
  <c r="AP56" i="163"/>
  <c r="AK47" i="163"/>
  <c r="V131" i="163"/>
  <c r="Q131" i="163"/>
  <c r="L131" i="163"/>
  <c r="G131" i="163"/>
  <c r="AP55" i="163"/>
  <c r="AK46" i="163"/>
  <c r="AA130" i="163"/>
  <c r="Q130" i="163"/>
  <c r="G130" i="163"/>
  <c r="AP54" i="163"/>
  <c r="AK45" i="163"/>
  <c r="L129" i="163"/>
  <c r="AP53" i="163"/>
  <c r="AK44" i="163"/>
  <c r="AA128" i="163"/>
  <c r="V128" i="163"/>
  <c r="Q128" i="163"/>
  <c r="L128" i="163"/>
  <c r="G128" i="163"/>
  <c r="AK43" i="163"/>
  <c r="Q127" i="163"/>
  <c r="AP51" i="163"/>
  <c r="AA126" i="163"/>
  <c r="V126" i="163"/>
  <c r="AP50" i="163"/>
  <c r="Q125" i="163"/>
  <c r="L125" i="163"/>
  <c r="AP49" i="163"/>
  <c r="AK40" i="163"/>
  <c r="AA124" i="163"/>
  <c r="V124" i="163"/>
  <c r="Q124" i="163"/>
  <c r="AK39" i="163"/>
  <c r="AA123" i="163"/>
  <c r="Q123" i="163"/>
  <c r="AP47" i="163"/>
  <c r="AK38" i="163"/>
  <c r="V122" i="163"/>
  <c r="Q122" i="163"/>
  <c r="AK37" i="163"/>
  <c r="AA121" i="163"/>
  <c r="Q121" i="163"/>
  <c r="L121" i="163"/>
  <c r="G121" i="163"/>
  <c r="AK35" i="163"/>
  <c r="AA119" i="163"/>
  <c r="Q119" i="163"/>
  <c r="AP43" i="163"/>
  <c r="V118" i="163"/>
  <c r="AK33" i="163"/>
  <c r="AA117" i="163"/>
  <c r="Q117" i="163"/>
  <c r="G117" i="163"/>
  <c r="AK32" i="163"/>
  <c r="V116" i="163"/>
  <c r="L116" i="163"/>
  <c r="G116" i="163"/>
  <c r="AP40" i="163"/>
  <c r="AK31" i="163"/>
  <c r="AA115" i="163"/>
  <c r="V115" i="163"/>
  <c r="Q115" i="163"/>
  <c r="L115" i="163"/>
  <c r="AP39" i="163"/>
  <c r="AK30" i="163"/>
  <c r="G114" i="163"/>
  <c r="AK29" i="163"/>
  <c r="AA113" i="163"/>
  <c r="V113" i="163"/>
  <c r="AK28" i="163"/>
  <c r="L112" i="163"/>
  <c r="G112" i="163"/>
  <c r="AP36" i="163"/>
  <c r="V111" i="163"/>
  <c r="Q111" i="163"/>
  <c r="AK26" i="163"/>
  <c r="AA110" i="163"/>
  <c r="V110" i="163"/>
  <c r="AP34" i="163"/>
  <c r="AK25" i="163"/>
  <c r="V109" i="163"/>
  <c r="L109" i="163"/>
  <c r="V108" i="163"/>
  <c r="Q108" i="163"/>
  <c r="L108" i="163"/>
  <c r="G108" i="163"/>
  <c r="AK23" i="163"/>
  <c r="AA107" i="163"/>
  <c r="V107" i="163"/>
  <c r="G107" i="163"/>
  <c r="AK22" i="163"/>
  <c r="V106" i="163"/>
  <c r="AK21" i="163"/>
  <c r="AA105" i="163"/>
  <c r="V105" i="163"/>
  <c r="L105" i="163"/>
  <c r="AK20" i="163"/>
  <c r="V104" i="163"/>
  <c r="G104" i="163"/>
  <c r="AA103" i="163"/>
  <c r="V103" i="163"/>
  <c r="G103" i="163"/>
  <c r="V102" i="163"/>
  <c r="Q102" i="163"/>
  <c r="G102" i="163"/>
  <c r="AK17" i="163"/>
  <c r="V101" i="163"/>
  <c r="AA100" i="163"/>
  <c r="V100" i="163"/>
  <c r="L100" i="163"/>
  <c r="G100" i="163"/>
  <c r="AA99" i="163"/>
  <c r="V99" i="163"/>
  <c r="V98" i="163"/>
  <c r="Q98" i="163"/>
  <c r="G98" i="163"/>
  <c r="AK13" i="163"/>
  <c r="AA97" i="163"/>
  <c r="V97" i="163"/>
  <c r="V96" i="163"/>
  <c r="G96" i="163"/>
  <c r="AA95" i="163"/>
  <c r="V95" i="163"/>
  <c r="Q95" i="163"/>
  <c r="G95" i="163"/>
  <c r="AK10" i="163"/>
  <c r="AA94" i="163"/>
  <c r="V94" i="163"/>
  <c r="L94" i="163"/>
  <c r="G94" i="163"/>
  <c r="AK9" i="163"/>
  <c r="AA93" i="163"/>
  <c r="V93" i="163"/>
  <c r="AK8" i="163"/>
  <c r="V92" i="163"/>
  <c r="Q92" i="163"/>
  <c r="G92" i="163"/>
  <c r="AK7" i="163"/>
  <c r="AA91" i="163"/>
  <c r="V91" i="163"/>
  <c r="G91" i="163"/>
  <c r="AK6" i="163"/>
  <c r="V90" i="163"/>
  <c r="AK5" i="163"/>
  <c r="AA89" i="163"/>
  <c r="Q89" i="163"/>
  <c r="AK4" i="163"/>
  <c r="L88" i="163"/>
  <c r="AK3" i="163"/>
  <c r="AA87" i="163"/>
  <c r="V87" i="163"/>
  <c r="Q87" i="163"/>
  <c r="L87" i="163"/>
  <c r="G87" i="163"/>
  <c r="Q81" i="163"/>
  <c r="Q80" i="163"/>
  <c r="AF79" i="163"/>
  <c r="AF78" i="163"/>
  <c r="AF77" i="163"/>
  <c r="AF76" i="163"/>
  <c r="Q76" i="163"/>
  <c r="Q75" i="163"/>
  <c r="AF74" i="163"/>
  <c r="AF157" i="163"/>
  <c r="AF73" i="163"/>
  <c r="Q73" i="163"/>
  <c r="AF72" i="163"/>
  <c r="AF71" i="163"/>
  <c r="V71" i="163"/>
  <c r="AF70" i="163"/>
  <c r="V70" i="163"/>
  <c r="Q70" i="163"/>
  <c r="AF69" i="163"/>
  <c r="Q69" i="163"/>
  <c r="AF68" i="163"/>
  <c r="V68" i="163"/>
  <c r="V67" i="163"/>
  <c r="Q67" i="163"/>
  <c r="AK150" i="163"/>
  <c r="AF149" i="163"/>
  <c r="AK148" i="163"/>
  <c r="AF64" i="163"/>
  <c r="V64" i="163"/>
  <c r="Q64" i="163"/>
  <c r="V63" i="163"/>
  <c r="Q63" i="163"/>
  <c r="G63" i="163"/>
  <c r="AF62" i="163"/>
  <c r="V62" i="163"/>
  <c r="G62" i="163"/>
  <c r="AK145" i="163"/>
  <c r="AF145" i="163"/>
  <c r="V61" i="163"/>
  <c r="G61" i="163"/>
  <c r="AK144" i="163"/>
  <c r="AF144" i="163"/>
  <c r="AF60" i="163"/>
  <c r="V60" i="163"/>
  <c r="G60" i="163"/>
  <c r="AF143" i="163"/>
  <c r="AF59" i="163"/>
  <c r="Q59" i="163"/>
  <c r="G59" i="163"/>
  <c r="AF142" i="163"/>
  <c r="V58" i="163"/>
  <c r="G58" i="163"/>
  <c r="AF141" i="163"/>
  <c r="AF57" i="163"/>
  <c r="Q57" i="163"/>
  <c r="G57" i="163"/>
  <c r="AF140" i="163"/>
  <c r="AF56" i="163"/>
  <c r="V56" i="163"/>
  <c r="G56" i="163"/>
  <c r="AK139" i="163"/>
  <c r="AF139" i="163"/>
  <c r="AF55" i="163"/>
  <c r="AF138" i="163"/>
  <c r="V54" i="163"/>
  <c r="Q54" i="163"/>
  <c r="G54" i="163"/>
  <c r="AF137" i="163"/>
  <c r="AA53" i="163"/>
  <c r="Q53" i="163"/>
  <c r="AF136" i="163"/>
  <c r="AF52" i="163"/>
  <c r="AF135" i="163"/>
  <c r="AF51" i="163"/>
  <c r="AA51" i="163"/>
  <c r="Q51" i="163"/>
  <c r="AK134" i="163"/>
  <c r="AF134" i="163"/>
  <c r="AA50" i="163"/>
  <c r="V50" i="163"/>
  <c r="G50" i="163"/>
  <c r="AF133" i="163"/>
  <c r="AF49" i="163"/>
  <c r="AA49" i="163"/>
  <c r="L49" i="163"/>
  <c r="AF132" i="163"/>
  <c r="AF48" i="163"/>
  <c r="AA48" i="163"/>
  <c r="L48" i="163"/>
  <c r="AF131" i="163"/>
  <c r="AF47" i="163"/>
  <c r="AA47" i="163"/>
  <c r="Q47" i="163"/>
  <c r="G47" i="163"/>
  <c r="AF130" i="163"/>
  <c r="AA46" i="163"/>
  <c r="V46" i="163"/>
  <c r="Q46" i="163"/>
  <c r="L46" i="163"/>
  <c r="AK129" i="163"/>
  <c r="AF129" i="163"/>
  <c r="V45" i="163"/>
  <c r="Q45" i="163"/>
  <c r="AK128" i="163"/>
  <c r="AF128" i="163"/>
  <c r="AF44" i="163"/>
  <c r="AA44" i="163"/>
  <c r="G44" i="163"/>
  <c r="AF127" i="163"/>
  <c r="L43" i="163"/>
  <c r="G43" i="163"/>
  <c r="AF126" i="163"/>
  <c r="AF42" i="163"/>
  <c r="AA42" i="163"/>
  <c r="V42" i="163"/>
  <c r="Q42" i="163"/>
  <c r="G42" i="163"/>
  <c r="AK125" i="163"/>
  <c r="AF125" i="163"/>
  <c r="AF41" i="163"/>
  <c r="AA41" i="163"/>
  <c r="V41" i="163"/>
  <c r="L41" i="163"/>
  <c r="G41" i="163"/>
  <c r="AF124" i="163"/>
  <c r="AA40" i="163"/>
  <c r="V40" i="163"/>
  <c r="L40" i="163"/>
  <c r="G40" i="163"/>
  <c r="AA39" i="163"/>
  <c r="V39" i="163"/>
  <c r="Q39" i="163"/>
  <c r="L39" i="163"/>
  <c r="G39" i="163"/>
  <c r="AK122" i="163"/>
  <c r="AF122" i="163"/>
  <c r="AF38" i="163"/>
  <c r="AA38" i="163"/>
  <c r="V38" i="163"/>
  <c r="AF121" i="163"/>
  <c r="AA37" i="163"/>
  <c r="V37" i="163"/>
  <c r="AF120" i="163"/>
  <c r="AF36" i="163"/>
  <c r="V36" i="163"/>
  <c r="Q36" i="163"/>
  <c r="G36" i="163"/>
  <c r="AF35" i="163"/>
  <c r="AA35" i="163"/>
  <c r="G35" i="163"/>
  <c r="AK118" i="163"/>
  <c r="AF118" i="163"/>
  <c r="AF34" i="163"/>
  <c r="Q34" i="163"/>
  <c r="G34" i="163"/>
  <c r="AK117" i="163"/>
  <c r="AF33" i="163"/>
  <c r="L33" i="163"/>
  <c r="AF116" i="163"/>
  <c r="AF32" i="163"/>
  <c r="AA32" i="163"/>
  <c r="V32" i="163"/>
  <c r="L32" i="163"/>
  <c r="AF31" i="163"/>
  <c r="V31" i="163"/>
  <c r="Q31" i="163"/>
  <c r="L31" i="163"/>
  <c r="G31" i="163"/>
  <c r="AK114" i="163"/>
  <c r="AF114" i="163"/>
  <c r="AF30" i="163"/>
  <c r="V30" i="163"/>
  <c r="Q30" i="163"/>
  <c r="L30" i="163"/>
  <c r="AA29" i="163"/>
  <c r="V29" i="163"/>
  <c r="Q29" i="163"/>
  <c r="L29" i="163"/>
  <c r="G29" i="163"/>
  <c r="AF112" i="163"/>
  <c r="AF28" i="163"/>
  <c r="V28" i="163"/>
  <c r="Q28" i="163"/>
  <c r="G28" i="163"/>
  <c r="AK111" i="163"/>
  <c r="AF111" i="163"/>
  <c r="AF27" i="163"/>
  <c r="AA27" i="163"/>
  <c r="V27" i="163"/>
  <c r="Q27" i="163"/>
  <c r="V26" i="163"/>
  <c r="Q26" i="163"/>
  <c r="G26" i="163"/>
  <c r="AF109" i="163"/>
  <c r="V25" i="163"/>
  <c r="Q25" i="163"/>
  <c r="AK108" i="163"/>
  <c r="AF108" i="163"/>
  <c r="AA24" i="163"/>
  <c r="V24" i="163"/>
  <c r="G24" i="163"/>
  <c r="AK107" i="163"/>
  <c r="AF107" i="163"/>
  <c r="V23" i="163"/>
  <c r="Q23" i="163"/>
  <c r="AF106" i="163"/>
  <c r="V22" i="163"/>
  <c r="G22" i="163"/>
  <c r="AF105" i="163"/>
  <c r="AF21" i="163"/>
  <c r="V21" i="163"/>
  <c r="Q21" i="163"/>
  <c r="G21" i="163"/>
  <c r="AF104" i="163"/>
  <c r="V20" i="163"/>
  <c r="Q20" i="163"/>
  <c r="G20" i="163"/>
  <c r="AK103" i="163"/>
  <c r="AF103" i="163"/>
  <c r="V19" i="163"/>
  <c r="Q19" i="163"/>
  <c r="L19" i="163"/>
  <c r="AF18" i="163"/>
  <c r="AA18" i="163"/>
  <c r="V18" i="163"/>
  <c r="Q18" i="163"/>
  <c r="G18" i="163"/>
  <c r="AF101" i="163"/>
  <c r="V17" i="163"/>
  <c r="Q17" i="163"/>
  <c r="AA16" i="163"/>
  <c r="V16" i="163"/>
  <c r="Q16" i="163"/>
  <c r="G16" i="163"/>
  <c r="AK99" i="163"/>
  <c r="AF99" i="163"/>
  <c r="AF15" i="163"/>
  <c r="V15" i="163"/>
  <c r="Q15" i="163"/>
  <c r="L15" i="163"/>
  <c r="AF98" i="163"/>
  <c r="V14" i="163"/>
  <c r="Q14" i="163"/>
  <c r="L14" i="163"/>
  <c r="G14" i="163"/>
  <c r="AF97" i="163"/>
  <c r="AF13" i="163"/>
  <c r="Q13" i="163"/>
  <c r="L13" i="163"/>
  <c r="AF96" i="163"/>
  <c r="Q12" i="163"/>
  <c r="G12" i="163"/>
  <c r="AF11" i="163"/>
  <c r="V11" i="163"/>
  <c r="L11" i="163"/>
  <c r="AK94" i="163"/>
  <c r="AA10" i="163"/>
  <c r="V10" i="163"/>
  <c r="Q10" i="163"/>
  <c r="G10" i="163"/>
  <c r="AK93" i="163"/>
  <c r="AF93" i="163"/>
  <c r="V9" i="163"/>
  <c r="AK92" i="163"/>
  <c r="AF92" i="163"/>
  <c r="AF8" i="163"/>
  <c r="V8" i="163"/>
  <c r="Q8" i="163"/>
  <c r="L8" i="163"/>
  <c r="G8" i="163"/>
  <c r="V7" i="163"/>
  <c r="AA6" i="163"/>
  <c r="V6" i="163"/>
  <c r="Q6" i="163"/>
  <c r="AF5" i="163"/>
  <c r="L5" i="163"/>
  <c r="G5" i="163"/>
  <c r="AA4" i="163"/>
  <c r="V4" i="163"/>
  <c r="AK87" i="163"/>
  <c r="AF87" i="163"/>
  <c r="AF3" i="163"/>
  <c r="AA3" i="163"/>
  <c r="Q3" i="163"/>
  <c r="L3" i="163"/>
  <c r="G3" i="163"/>
  <c r="AK81" i="162"/>
  <c r="AK80" i="162"/>
  <c r="AK79" i="162"/>
  <c r="Q163" i="162"/>
  <c r="AK78" i="162"/>
  <c r="Q162" i="162"/>
  <c r="AK77" i="162"/>
  <c r="Q161" i="162"/>
  <c r="V160" i="162"/>
  <c r="Q160" i="162"/>
  <c r="AK75" i="162"/>
  <c r="AK74" i="162"/>
  <c r="Q158" i="162"/>
  <c r="G158" i="162"/>
  <c r="Q157" i="162"/>
  <c r="G157" i="162"/>
  <c r="V156" i="162"/>
  <c r="Q156" i="162"/>
  <c r="V154" i="162"/>
  <c r="Q154" i="162"/>
  <c r="AK69" i="162"/>
  <c r="Q153" i="162"/>
  <c r="G153" i="162"/>
  <c r="Q152" i="162"/>
  <c r="G152" i="162"/>
  <c r="V151" i="162"/>
  <c r="Q151" i="162"/>
  <c r="G151" i="162"/>
  <c r="AK66" i="162"/>
  <c r="Q150" i="162"/>
  <c r="G150" i="162"/>
  <c r="Q149" i="162"/>
  <c r="G149" i="162"/>
  <c r="V148" i="162"/>
  <c r="Q148" i="162"/>
  <c r="G148" i="162"/>
  <c r="AK63" i="162"/>
  <c r="G147" i="162"/>
  <c r="Q146" i="162"/>
  <c r="V145" i="162"/>
  <c r="AK60" i="162"/>
  <c r="Q144" i="162"/>
  <c r="G144" i="162"/>
  <c r="Q143" i="162"/>
  <c r="AK58" i="162"/>
  <c r="V142" i="162"/>
  <c r="Q142" i="162"/>
  <c r="L142" i="162"/>
  <c r="Q141" i="162"/>
  <c r="G141" i="162"/>
  <c r="AK56" i="162"/>
  <c r="Q140" i="162"/>
  <c r="AK55" i="162"/>
  <c r="AA139" i="162"/>
  <c r="Q139" i="162"/>
  <c r="L139" i="162"/>
  <c r="AK54" i="162"/>
  <c r="V138" i="162"/>
  <c r="Q138" i="162"/>
  <c r="G138" i="162"/>
  <c r="AP62" i="162"/>
  <c r="AA137" i="162"/>
  <c r="Q137" i="162"/>
  <c r="V136" i="162"/>
  <c r="Q136" i="162"/>
  <c r="L136" i="162"/>
  <c r="G136" i="162"/>
  <c r="AK51" i="162"/>
  <c r="AA135" i="162"/>
  <c r="Q135" i="162"/>
  <c r="AP59" i="162"/>
  <c r="AK50" i="162"/>
  <c r="V134" i="162"/>
  <c r="G134" i="162"/>
  <c r="AA133" i="162"/>
  <c r="Q133" i="162"/>
  <c r="AP57" i="162"/>
  <c r="AK48" i="162"/>
  <c r="AA132" i="162"/>
  <c r="Q132" i="162"/>
  <c r="AP56" i="162"/>
  <c r="AK47" i="162"/>
  <c r="V131" i="162"/>
  <c r="Q131" i="162"/>
  <c r="L131" i="162"/>
  <c r="G131" i="162"/>
  <c r="AP55" i="162"/>
  <c r="AK46" i="162"/>
  <c r="AA130" i="162"/>
  <c r="Q130" i="162"/>
  <c r="G130" i="162"/>
  <c r="AP54" i="162"/>
  <c r="AK45" i="162"/>
  <c r="L129" i="162"/>
  <c r="AP53" i="162"/>
  <c r="AK44" i="162"/>
  <c r="AA128" i="162"/>
  <c r="V128" i="162"/>
  <c r="Q128" i="162"/>
  <c r="L128" i="162"/>
  <c r="G128" i="162"/>
  <c r="AK43" i="162"/>
  <c r="Q127" i="162"/>
  <c r="AP51" i="162"/>
  <c r="AA126" i="162"/>
  <c r="V126" i="162"/>
  <c r="AP50" i="162"/>
  <c r="Q125" i="162"/>
  <c r="L125" i="162"/>
  <c r="AP49" i="162"/>
  <c r="AK40" i="162"/>
  <c r="AA124" i="162"/>
  <c r="V124" i="162"/>
  <c r="Q124" i="162"/>
  <c r="AK39" i="162"/>
  <c r="AA123" i="162"/>
  <c r="Q123" i="162"/>
  <c r="AP47" i="162"/>
  <c r="AK38" i="162"/>
  <c r="V122" i="162"/>
  <c r="Q122" i="162"/>
  <c r="AK37" i="162"/>
  <c r="AA121" i="162"/>
  <c r="Q121" i="162"/>
  <c r="L121" i="162"/>
  <c r="G121" i="162"/>
  <c r="AK35" i="162"/>
  <c r="AA119" i="162"/>
  <c r="Q119" i="162"/>
  <c r="AP43" i="162"/>
  <c r="V118" i="162"/>
  <c r="AK33" i="162"/>
  <c r="AA117" i="162"/>
  <c r="Q117" i="162"/>
  <c r="G117" i="162"/>
  <c r="AK32" i="162"/>
  <c r="V116" i="162"/>
  <c r="L116" i="162"/>
  <c r="G116" i="162"/>
  <c r="AP40" i="162"/>
  <c r="AK31" i="162"/>
  <c r="AA115" i="162"/>
  <c r="V115" i="162"/>
  <c r="Q115" i="162"/>
  <c r="L115" i="162"/>
  <c r="AP39" i="162"/>
  <c r="AK30" i="162"/>
  <c r="G114" i="162"/>
  <c r="AK29" i="162"/>
  <c r="AA113" i="162"/>
  <c r="V113" i="162"/>
  <c r="AK28" i="162"/>
  <c r="L112" i="162"/>
  <c r="G112" i="162"/>
  <c r="AP36" i="162"/>
  <c r="V111" i="162"/>
  <c r="Q111" i="162"/>
  <c r="AK26" i="162"/>
  <c r="AA110" i="162"/>
  <c r="V110" i="162"/>
  <c r="AP34" i="162"/>
  <c r="AK25" i="162"/>
  <c r="V109" i="162"/>
  <c r="L109" i="162"/>
  <c r="V108" i="162"/>
  <c r="Q108" i="162"/>
  <c r="L108" i="162"/>
  <c r="G108" i="162"/>
  <c r="AK23" i="162"/>
  <c r="AA107" i="162"/>
  <c r="V107" i="162"/>
  <c r="G107" i="162"/>
  <c r="AK22" i="162"/>
  <c r="V106" i="162"/>
  <c r="AK21" i="162"/>
  <c r="AA105" i="162"/>
  <c r="V105" i="162"/>
  <c r="L105" i="162"/>
  <c r="AK20" i="162"/>
  <c r="V104" i="162"/>
  <c r="G104" i="162"/>
  <c r="AA103" i="162"/>
  <c r="V103" i="162"/>
  <c r="G103" i="162"/>
  <c r="V102" i="162"/>
  <c r="Q102" i="162"/>
  <c r="G102" i="162"/>
  <c r="AK17" i="162"/>
  <c r="V101" i="162"/>
  <c r="AA100" i="162"/>
  <c r="V100" i="162"/>
  <c r="L100" i="162"/>
  <c r="G100" i="162"/>
  <c r="AA99" i="162"/>
  <c r="V99" i="162"/>
  <c r="V98" i="162"/>
  <c r="Q98" i="162"/>
  <c r="G98" i="162"/>
  <c r="AK13" i="162"/>
  <c r="AA97" i="162"/>
  <c r="V97" i="162"/>
  <c r="V96" i="162"/>
  <c r="G96" i="162"/>
  <c r="AA95" i="162"/>
  <c r="V95" i="162"/>
  <c r="Q95" i="162"/>
  <c r="G95" i="162"/>
  <c r="AK10" i="162"/>
  <c r="AA94" i="162"/>
  <c r="V94" i="162"/>
  <c r="L94" i="162"/>
  <c r="G94" i="162"/>
  <c r="AK9" i="162"/>
  <c r="AA93" i="162"/>
  <c r="V93" i="162"/>
  <c r="AK8" i="162"/>
  <c r="V92" i="162"/>
  <c r="Q92" i="162"/>
  <c r="G92" i="162"/>
  <c r="AK7" i="162"/>
  <c r="AA91" i="162"/>
  <c r="V91" i="162"/>
  <c r="G91" i="162"/>
  <c r="AK6" i="162"/>
  <c r="V90" i="162"/>
  <c r="AK5" i="162"/>
  <c r="AA89" i="162"/>
  <c r="Q89" i="162"/>
  <c r="AK4" i="162"/>
  <c r="L88" i="162"/>
  <c r="AK3" i="162"/>
  <c r="AA87" i="162"/>
  <c r="V87" i="162"/>
  <c r="Q87" i="162"/>
  <c r="L87" i="162"/>
  <c r="G87" i="162"/>
  <c r="Q81" i="162"/>
  <c r="Q80" i="162"/>
  <c r="AF79" i="162"/>
  <c r="AF78" i="162"/>
  <c r="AF77" i="162"/>
  <c r="AF76" i="162"/>
  <c r="Q76" i="162"/>
  <c r="Q75" i="162"/>
  <c r="AF74" i="162"/>
  <c r="AF157" i="162"/>
  <c r="AF73" i="162"/>
  <c r="Q73" i="162"/>
  <c r="AF72" i="162"/>
  <c r="AF71" i="162"/>
  <c r="V71" i="162"/>
  <c r="AF70" i="162"/>
  <c r="V70" i="162"/>
  <c r="Q70" i="162"/>
  <c r="AF69" i="162"/>
  <c r="Q69" i="162"/>
  <c r="AF68" i="162"/>
  <c r="V68" i="162"/>
  <c r="V67" i="162"/>
  <c r="Q67" i="162"/>
  <c r="AK150" i="162"/>
  <c r="AF149" i="162"/>
  <c r="AK148" i="162"/>
  <c r="AF64" i="162"/>
  <c r="V64" i="162"/>
  <c r="Q64" i="162"/>
  <c r="V63" i="162"/>
  <c r="Q63" i="162"/>
  <c r="G63" i="162"/>
  <c r="AF62" i="162"/>
  <c r="V62" i="162"/>
  <c r="G62" i="162"/>
  <c r="AK145" i="162"/>
  <c r="AF145" i="162"/>
  <c r="V61" i="162"/>
  <c r="G61" i="162"/>
  <c r="AK144" i="162"/>
  <c r="AF144" i="162"/>
  <c r="AF60" i="162"/>
  <c r="V60" i="162"/>
  <c r="G60" i="162"/>
  <c r="AF143" i="162"/>
  <c r="AF59" i="162"/>
  <c r="Q59" i="162"/>
  <c r="G59" i="162"/>
  <c r="AF142" i="162"/>
  <c r="V58" i="162"/>
  <c r="G58" i="162"/>
  <c r="AF141" i="162"/>
  <c r="AF57" i="162"/>
  <c r="Q57" i="162"/>
  <c r="G57" i="162"/>
  <c r="AF140" i="162"/>
  <c r="AF56" i="162"/>
  <c r="V56" i="162"/>
  <c r="G56" i="162"/>
  <c r="AK139" i="162"/>
  <c r="AF139" i="162"/>
  <c r="AF55" i="162"/>
  <c r="AF138" i="162"/>
  <c r="V54" i="162"/>
  <c r="Q54" i="162"/>
  <c r="G54" i="162"/>
  <c r="AF137" i="162"/>
  <c r="AA53" i="162"/>
  <c r="Q53" i="162"/>
  <c r="AF136" i="162"/>
  <c r="AF52" i="162"/>
  <c r="AF135" i="162"/>
  <c r="AF51" i="162"/>
  <c r="AA51" i="162"/>
  <c r="Q51" i="162"/>
  <c r="AK134" i="162"/>
  <c r="AF134" i="162"/>
  <c r="AA50" i="162"/>
  <c r="V50" i="162"/>
  <c r="G50" i="162"/>
  <c r="AF133" i="162"/>
  <c r="AF49" i="162"/>
  <c r="AA49" i="162"/>
  <c r="L49" i="162"/>
  <c r="AF132" i="162"/>
  <c r="AF48" i="162"/>
  <c r="AA48" i="162"/>
  <c r="L48" i="162"/>
  <c r="AF131" i="162"/>
  <c r="AF47" i="162"/>
  <c r="AA47" i="162"/>
  <c r="Q47" i="162"/>
  <c r="G47" i="162"/>
  <c r="AF130" i="162"/>
  <c r="AA46" i="162"/>
  <c r="V46" i="162"/>
  <c r="Q46" i="162"/>
  <c r="L46" i="162"/>
  <c r="AK129" i="162"/>
  <c r="AF129" i="162"/>
  <c r="V45" i="162"/>
  <c r="Q45" i="162"/>
  <c r="AK128" i="162"/>
  <c r="AF128" i="162"/>
  <c r="AF44" i="162"/>
  <c r="AA44" i="162"/>
  <c r="G44" i="162"/>
  <c r="AF127" i="162"/>
  <c r="L43" i="162"/>
  <c r="G43" i="162"/>
  <c r="AF126" i="162"/>
  <c r="AF42" i="162"/>
  <c r="AA42" i="162"/>
  <c r="V42" i="162"/>
  <c r="Q42" i="162"/>
  <c r="G42" i="162"/>
  <c r="AK125" i="162"/>
  <c r="AF125" i="162"/>
  <c r="AF41" i="162"/>
  <c r="AA41" i="162"/>
  <c r="V41" i="162"/>
  <c r="L41" i="162"/>
  <c r="G41" i="162"/>
  <c r="AF124" i="162"/>
  <c r="AA40" i="162"/>
  <c r="V40" i="162"/>
  <c r="L40" i="162"/>
  <c r="G40" i="162"/>
  <c r="AA39" i="162"/>
  <c r="V39" i="162"/>
  <c r="Q39" i="162"/>
  <c r="L39" i="162"/>
  <c r="G39" i="162"/>
  <c r="AK122" i="162"/>
  <c r="AF122" i="162"/>
  <c r="AF38" i="162"/>
  <c r="AA38" i="162"/>
  <c r="V38" i="162"/>
  <c r="AF121" i="162"/>
  <c r="AA37" i="162"/>
  <c r="V37" i="162"/>
  <c r="AF120" i="162"/>
  <c r="AF36" i="162"/>
  <c r="V36" i="162"/>
  <c r="Q36" i="162"/>
  <c r="G36" i="162"/>
  <c r="AF35" i="162"/>
  <c r="AA35" i="162"/>
  <c r="G35" i="162"/>
  <c r="AK118" i="162"/>
  <c r="AF118" i="162"/>
  <c r="AF34" i="162"/>
  <c r="Q34" i="162"/>
  <c r="G34" i="162"/>
  <c r="AK117" i="162"/>
  <c r="AF33" i="162"/>
  <c r="L33" i="162"/>
  <c r="AF116" i="162"/>
  <c r="AF32" i="162"/>
  <c r="AA32" i="162"/>
  <c r="V32" i="162"/>
  <c r="L32" i="162"/>
  <c r="AF31" i="162"/>
  <c r="V31" i="162"/>
  <c r="Q31" i="162"/>
  <c r="L31" i="162"/>
  <c r="G31" i="162"/>
  <c r="AK114" i="162"/>
  <c r="AF114" i="162"/>
  <c r="AF30" i="162"/>
  <c r="V30" i="162"/>
  <c r="Q30" i="162"/>
  <c r="L30" i="162"/>
  <c r="AA29" i="162"/>
  <c r="V29" i="162"/>
  <c r="Q29" i="162"/>
  <c r="L29" i="162"/>
  <c r="G29" i="162"/>
  <c r="AF112" i="162"/>
  <c r="AF28" i="162"/>
  <c r="V28" i="162"/>
  <c r="Q28" i="162"/>
  <c r="G28" i="162"/>
  <c r="AK111" i="162"/>
  <c r="AF111" i="162"/>
  <c r="AF27" i="162"/>
  <c r="AA27" i="162"/>
  <c r="V27" i="162"/>
  <c r="Q27" i="162"/>
  <c r="V26" i="162"/>
  <c r="Q26" i="162"/>
  <c r="G26" i="162"/>
  <c r="AF109" i="162"/>
  <c r="V25" i="162"/>
  <c r="Q25" i="162"/>
  <c r="AK108" i="162"/>
  <c r="AF108" i="162"/>
  <c r="AA24" i="162"/>
  <c r="V24" i="162"/>
  <c r="G24" i="162"/>
  <c r="AK107" i="162"/>
  <c r="AF107" i="162"/>
  <c r="V23" i="162"/>
  <c r="Q23" i="162"/>
  <c r="AF106" i="162"/>
  <c r="V22" i="162"/>
  <c r="G22" i="162"/>
  <c r="AF105" i="162"/>
  <c r="AF21" i="162"/>
  <c r="V21" i="162"/>
  <c r="Q21" i="162"/>
  <c r="G21" i="162"/>
  <c r="AF104" i="162"/>
  <c r="V20" i="162"/>
  <c r="Q20" i="162"/>
  <c r="G20" i="162"/>
  <c r="AK103" i="162"/>
  <c r="AF103" i="162"/>
  <c r="V19" i="162"/>
  <c r="Q19" i="162"/>
  <c r="L19" i="162"/>
  <c r="AF18" i="162"/>
  <c r="AA18" i="162"/>
  <c r="V18" i="162"/>
  <c r="Q18" i="162"/>
  <c r="G18" i="162"/>
  <c r="AF101" i="162"/>
  <c r="V17" i="162"/>
  <c r="Q17" i="162"/>
  <c r="AA16" i="162"/>
  <c r="V16" i="162"/>
  <c r="Q16" i="162"/>
  <c r="G16" i="162"/>
  <c r="AK99" i="162"/>
  <c r="AF99" i="162"/>
  <c r="AF15" i="162"/>
  <c r="V15" i="162"/>
  <c r="Q15" i="162"/>
  <c r="L15" i="162"/>
  <c r="AF98" i="162"/>
  <c r="V14" i="162"/>
  <c r="Q14" i="162"/>
  <c r="L14" i="162"/>
  <c r="G14" i="162"/>
  <c r="AF97" i="162"/>
  <c r="AF13" i="162"/>
  <c r="Q13" i="162"/>
  <c r="L13" i="162"/>
  <c r="AF96" i="162"/>
  <c r="Q12" i="162"/>
  <c r="G12" i="162"/>
  <c r="AF11" i="162"/>
  <c r="V11" i="162"/>
  <c r="L11" i="162"/>
  <c r="AK94" i="162"/>
  <c r="AA10" i="162"/>
  <c r="V10" i="162"/>
  <c r="Q10" i="162"/>
  <c r="G10" i="162"/>
  <c r="AK93" i="162"/>
  <c r="AF93" i="162"/>
  <c r="V9" i="162"/>
  <c r="AK92" i="162"/>
  <c r="AF92" i="162"/>
  <c r="AF8" i="162"/>
  <c r="V8" i="162"/>
  <c r="Q8" i="162"/>
  <c r="L8" i="162"/>
  <c r="G8" i="162"/>
  <c r="V7" i="162"/>
  <c r="AA6" i="162"/>
  <c r="V6" i="162"/>
  <c r="Q6" i="162"/>
  <c r="AF5" i="162"/>
  <c r="L5" i="162"/>
  <c r="G5" i="162"/>
  <c r="AA4" i="162"/>
  <c r="V4" i="162"/>
  <c r="AK87" i="162"/>
  <c r="AF87" i="162"/>
  <c r="AF3" i="162"/>
  <c r="AA3" i="162"/>
  <c r="Q3" i="162"/>
  <c r="L3" i="162"/>
  <c r="G3" i="162"/>
  <c r="AK81" i="161"/>
  <c r="AK80" i="161"/>
  <c r="AK79" i="161"/>
  <c r="Q163" i="161"/>
  <c r="AK78" i="161"/>
  <c r="Q162" i="161"/>
  <c r="AK77" i="161"/>
  <c r="Q161" i="161"/>
  <c r="V160" i="161"/>
  <c r="Q160" i="161"/>
  <c r="AK75" i="161"/>
  <c r="AK74" i="161"/>
  <c r="Q158" i="161"/>
  <c r="G158" i="161"/>
  <c r="Q157" i="161"/>
  <c r="G157" i="161"/>
  <c r="V156" i="161"/>
  <c r="Q156" i="161"/>
  <c r="V154" i="161"/>
  <c r="Q154" i="161"/>
  <c r="AK69" i="161"/>
  <c r="Q153" i="161"/>
  <c r="G153" i="161"/>
  <c r="Q152" i="161"/>
  <c r="G152" i="161"/>
  <c r="V151" i="161"/>
  <c r="Q151" i="161"/>
  <c r="G151" i="161"/>
  <c r="AK66" i="161"/>
  <c r="Q150" i="161"/>
  <c r="G150" i="161"/>
  <c r="Q149" i="161"/>
  <c r="G149" i="161"/>
  <c r="V148" i="161"/>
  <c r="Q148" i="161"/>
  <c r="G148" i="161"/>
  <c r="AK63" i="161"/>
  <c r="G147" i="161"/>
  <c r="Q146" i="161"/>
  <c r="V145" i="161"/>
  <c r="AK60" i="161"/>
  <c r="Q144" i="161"/>
  <c r="G144" i="161"/>
  <c r="Q143" i="161"/>
  <c r="AK58" i="161"/>
  <c r="V142" i="161"/>
  <c r="Q142" i="161"/>
  <c r="L142" i="161"/>
  <c r="Q141" i="161"/>
  <c r="G141" i="161"/>
  <c r="AK56" i="161"/>
  <c r="Q140" i="161"/>
  <c r="AK55" i="161"/>
  <c r="AA139" i="161"/>
  <c r="Q139" i="161"/>
  <c r="L139" i="161"/>
  <c r="AK54" i="161"/>
  <c r="V138" i="161"/>
  <c r="Q138" i="161"/>
  <c r="G138" i="161"/>
  <c r="AP62" i="161"/>
  <c r="AA137" i="161"/>
  <c r="Q137" i="161"/>
  <c r="V136" i="161"/>
  <c r="Q136" i="161"/>
  <c r="L136" i="161"/>
  <c r="G136" i="161"/>
  <c r="AK51" i="161"/>
  <c r="AA135" i="161"/>
  <c r="Q135" i="161"/>
  <c r="AP59" i="161"/>
  <c r="AK50" i="161"/>
  <c r="V134" i="161"/>
  <c r="G134" i="161"/>
  <c r="AA133" i="161"/>
  <c r="Q133" i="161"/>
  <c r="AP57" i="161"/>
  <c r="AK48" i="161"/>
  <c r="AA132" i="161"/>
  <c r="Q132" i="161"/>
  <c r="AP56" i="161"/>
  <c r="AK47" i="161"/>
  <c r="V131" i="161"/>
  <c r="Q131" i="161"/>
  <c r="L131" i="161"/>
  <c r="G131" i="161"/>
  <c r="AP55" i="161"/>
  <c r="AK46" i="161"/>
  <c r="AA130" i="161"/>
  <c r="Q130" i="161"/>
  <c r="G130" i="161"/>
  <c r="AP54" i="161"/>
  <c r="AK45" i="161"/>
  <c r="L129" i="161"/>
  <c r="AP53" i="161"/>
  <c r="AK44" i="161"/>
  <c r="AA128" i="161"/>
  <c r="V128" i="161"/>
  <c r="Q128" i="161"/>
  <c r="L128" i="161"/>
  <c r="G128" i="161"/>
  <c r="AK43" i="161"/>
  <c r="Q127" i="161"/>
  <c r="AP51" i="161"/>
  <c r="AA126" i="161"/>
  <c r="V126" i="161"/>
  <c r="AP50" i="161"/>
  <c r="Q125" i="161"/>
  <c r="L125" i="161"/>
  <c r="AP49" i="161"/>
  <c r="AK40" i="161"/>
  <c r="AA124" i="161"/>
  <c r="V124" i="161"/>
  <c r="Q124" i="161"/>
  <c r="AK39" i="161"/>
  <c r="AA123" i="161"/>
  <c r="Q123" i="161"/>
  <c r="AP47" i="161"/>
  <c r="AK38" i="161"/>
  <c r="V122" i="161"/>
  <c r="Q122" i="161"/>
  <c r="AK37" i="161"/>
  <c r="AA121" i="161"/>
  <c r="Q121" i="161"/>
  <c r="L121" i="161"/>
  <c r="G121" i="161"/>
  <c r="AK35" i="161"/>
  <c r="AA119" i="161"/>
  <c r="Q119" i="161"/>
  <c r="AP43" i="161"/>
  <c r="V118" i="161"/>
  <c r="AK33" i="161"/>
  <c r="AA117" i="161"/>
  <c r="Q117" i="161"/>
  <c r="G117" i="161"/>
  <c r="AK32" i="161"/>
  <c r="V116" i="161"/>
  <c r="L116" i="161"/>
  <c r="G116" i="161"/>
  <c r="AP40" i="161"/>
  <c r="AK31" i="161"/>
  <c r="AA115" i="161"/>
  <c r="V115" i="161"/>
  <c r="Q115" i="161"/>
  <c r="L115" i="161"/>
  <c r="AP39" i="161"/>
  <c r="AK30" i="161"/>
  <c r="G114" i="161"/>
  <c r="AK29" i="161"/>
  <c r="AA113" i="161"/>
  <c r="V113" i="161"/>
  <c r="AK28" i="161"/>
  <c r="L112" i="161"/>
  <c r="G112" i="161"/>
  <c r="AP36" i="161"/>
  <c r="V111" i="161"/>
  <c r="Q111" i="161"/>
  <c r="AK26" i="161"/>
  <c r="AA110" i="161"/>
  <c r="V110" i="161"/>
  <c r="AP34" i="161"/>
  <c r="AK25" i="161"/>
  <c r="V109" i="161"/>
  <c r="L109" i="161"/>
  <c r="V108" i="161"/>
  <c r="Q108" i="161"/>
  <c r="L108" i="161"/>
  <c r="G108" i="161"/>
  <c r="AK23" i="161"/>
  <c r="AA107" i="161"/>
  <c r="V107" i="161"/>
  <c r="G107" i="161"/>
  <c r="AK22" i="161"/>
  <c r="V106" i="161"/>
  <c r="AK21" i="161"/>
  <c r="AA105" i="161"/>
  <c r="V105" i="161"/>
  <c r="L105" i="161"/>
  <c r="AK20" i="161"/>
  <c r="V104" i="161"/>
  <c r="G104" i="161"/>
  <c r="AA103" i="161"/>
  <c r="V103" i="161"/>
  <c r="G103" i="161"/>
  <c r="V102" i="161"/>
  <c r="Q102" i="161"/>
  <c r="G102" i="161"/>
  <c r="AK17" i="161"/>
  <c r="V101" i="161"/>
  <c r="AA100" i="161"/>
  <c r="V100" i="161"/>
  <c r="L100" i="161"/>
  <c r="G100" i="161"/>
  <c r="AA99" i="161"/>
  <c r="V99" i="161"/>
  <c r="V98" i="161"/>
  <c r="Q98" i="161"/>
  <c r="G98" i="161"/>
  <c r="AK13" i="161"/>
  <c r="AA97" i="161"/>
  <c r="V97" i="161"/>
  <c r="V96" i="161"/>
  <c r="G96" i="161"/>
  <c r="AA95" i="161"/>
  <c r="V95" i="161"/>
  <c r="Q95" i="161"/>
  <c r="G95" i="161"/>
  <c r="AK10" i="161"/>
  <c r="AA94" i="161"/>
  <c r="V94" i="161"/>
  <c r="L94" i="161"/>
  <c r="G94" i="161"/>
  <c r="AK9" i="161"/>
  <c r="AA93" i="161"/>
  <c r="V93" i="161"/>
  <c r="AK8" i="161"/>
  <c r="V92" i="161"/>
  <c r="Q92" i="161"/>
  <c r="G92" i="161"/>
  <c r="AK7" i="161"/>
  <c r="AA91" i="161"/>
  <c r="V91" i="161"/>
  <c r="G91" i="161"/>
  <c r="AK6" i="161"/>
  <c r="V90" i="161"/>
  <c r="AK5" i="161"/>
  <c r="AA89" i="161"/>
  <c r="Q89" i="161"/>
  <c r="AK4" i="161"/>
  <c r="L88" i="161"/>
  <c r="AK3" i="161"/>
  <c r="AA87" i="161"/>
  <c r="V87" i="161"/>
  <c r="Q87" i="161"/>
  <c r="L87" i="161"/>
  <c r="G87" i="161"/>
  <c r="Q81" i="161"/>
  <c r="Q80" i="161"/>
  <c r="AF79" i="161"/>
  <c r="AF78" i="161"/>
  <c r="AF77" i="161"/>
  <c r="AF76" i="161"/>
  <c r="Q76" i="161"/>
  <c r="Q75" i="161"/>
  <c r="AF74" i="161"/>
  <c r="AF157" i="161"/>
  <c r="AF73" i="161"/>
  <c r="Q73" i="161"/>
  <c r="AF72" i="161"/>
  <c r="AF71" i="161"/>
  <c r="V71" i="161"/>
  <c r="AF70" i="161"/>
  <c r="V70" i="161"/>
  <c r="Q70" i="161"/>
  <c r="AF69" i="161"/>
  <c r="Q69" i="161"/>
  <c r="AF68" i="161"/>
  <c r="V68" i="161"/>
  <c r="V67" i="161"/>
  <c r="Q67" i="161"/>
  <c r="AK150" i="161"/>
  <c r="AF149" i="161"/>
  <c r="AK148" i="161"/>
  <c r="AF64" i="161"/>
  <c r="V64" i="161"/>
  <c r="Q64" i="161"/>
  <c r="V63" i="161"/>
  <c r="Q63" i="161"/>
  <c r="G63" i="161"/>
  <c r="AF62" i="161"/>
  <c r="V62" i="161"/>
  <c r="G62" i="161"/>
  <c r="AK145" i="161"/>
  <c r="AF145" i="161"/>
  <c r="V61" i="161"/>
  <c r="G61" i="161"/>
  <c r="AK144" i="161"/>
  <c r="AF144" i="161"/>
  <c r="AF60" i="161"/>
  <c r="V60" i="161"/>
  <c r="G60" i="161"/>
  <c r="AF143" i="161"/>
  <c r="AF59" i="161"/>
  <c r="Q59" i="161"/>
  <c r="G59" i="161"/>
  <c r="AF142" i="161"/>
  <c r="V58" i="161"/>
  <c r="G58" i="161"/>
  <c r="AF141" i="161"/>
  <c r="AF57" i="161"/>
  <c r="Q57" i="161"/>
  <c r="G57" i="161"/>
  <c r="AF140" i="161"/>
  <c r="AF56" i="161"/>
  <c r="V56" i="161"/>
  <c r="G56" i="161"/>
  <c r="AK139" i="161"/>
  <c r="AF139" i="161"/>
  <c r="AF55" i="161"/>
  <c r="AF138" i="161"/>
  <c r="V54" i="161"/>
  <c r="Q54" i="161"/>
  <c r="G54" i="161"/>
  <c r="AF137" i="161"/>
  <c r="AA53" i="161"/>
  <c r="Q53" i="161"/>
  <c r="AF136" i="161"/>
  <c r="AF52" i="161"/>
  <c r="AF135" i="161"/>
  <c r="AF51" i="161"/>
  <c r="AA51" i="161"/>
  <c r="Q51" i="161"/>
  <c r="AK134" i="161"/>
  <c r="AF134" i="161"/>
  <c r="AA50" i="161"/>
  <c r="V50" i="161"/>
  <c r="G50" i="161"/>
  <c r="AF133" i="161"/>
  <c r="AF49" i="161"/>
  <c r="AA49" i="161"/>
  <c r="L49" i="161"/>
  <c r="AF132" i="161"/>
  <c r="AF48" i="161"/>
  <c r="AA48" i="161"/>
  <c r="L48" i="161"/>
  <c r="AF131" i="161"/>
  <c r="AF47" i="161"/>
  <c r="AA47" i="161"/>
  <c r="Q47" i="161"/>
  <c r="G47" i="161"/>
  <c r="AF130" i="161"/>
  <c r="AA46" i="161"/>
  <c r="V46" i="161"/>
  <c r="Q46" i="161"/>
  <c r="L46" i="161"/>
  <c r="AK129" i="161"/>
  <c r="AF129" i="161"/>
  <c r="V45" i="161"/>
  <c r="Q45" i="161"/>
  <c r="AK128" i="161"/>
  <c r="AF128" i="161"/>
  <c r="AF44" i="161"/>
  <c r="AA44" i="161"/>
  <c r="G44" i="161"/>
  <c r="AF127" i="161"/>
  <c r="L43" i="161"/>
  <c r="G43" i="161"/>
  <c r="AF126" i="161"/>
  <c r="AF42" i="161"/>
  <c r="AA42" i="161"/>
  <c r="V42" i="161"/>
  <c r="Q42" i="161"/>
  <c r="G42" i="161"/>
  <c r="AK125" i="161"/>
  <c r="AF125" i="161"/>
  <c r="AF41" i="161"/>
  <c r="AA41" i="161"/>
  <c r="V41" i="161"/>
  <c r="L41" i="161"/>
  <c r="G41" i="161"/>
  <c r="AF124" i="161"/>
  <c r="AA40" i="161"/>
  <c r="V40" i="161"/>
  <c r="L40" i="161"/>
  <c r="G40" i="161"/>
  <c r="AA39" i="161"/>
  <c r="V39" i="161"/>
  <c r="Q39" i="161"/>
  <c r="L39" i="161"/>
  <c r="G39" i="161"/>
  <c r="AK122" i="161"/>
  <c r="AF122" i="161"/>
  <c r="AF38" i="161"/>
  <c r="AA38" i="161"/>
  <c r="V38" i="161"/>
  <c r="AF121" i="161"/>
  <c r="AA37" i="161"/>
  <c r="V37" i="161"/>
  <c r="AF120" i="161"/>
  <c r="AF36" i="161"/>
  <c r="V36" i="161"/>
  <c r="Q36" i="161"/>
  <c r="G36" i="161"/>
  <c r="AF35" i="161"/>
  <c r="AA35" i="161"/>
  <c r="G35" i="161"/>
  <c r="AK118" i="161"/>
  <c r="AF118" i="161"/>
  <c r="AF34" i="161"/>
  <c r="Q34" i="161"/>
  <c r="G34" i="161"/>
  <c r="AK117" i="161"/>
  <c r="AF33" i="161"/>
  <c r="L33" i="161"/>
  <c r="AF116" i="161"/>
  <c r="AF32" i="161"/>
  <c r="AA32" i="161"/>
  <c r="V32" i="161"/>
  <c r="L32" i="161"/>
  <c r="AF31" i="161"/>
  <c r="V31" i="161"/>
  <c r="Q31" i="161"/>
  <c r="L31" i="161"/>
  <c r="G31" i="161"/>
  <c r="AK114" i="161"/>
  <c r="AF114" i="161"/>
  <c r="AF30" i="161"/>
  <c r="V30" i="161"/>
  <c r="Q30" i="161"/>
  <c r="L30" i="161"/>
  <c r="AA29" i="161"/>
  <c r="V29" i="161"/>
  <c r="Q29" i="161"/>
  <c r="L29" i="161"/>
  <c r="G29" i="161"/>
  <c r="AF112" i="161"/>
  <c r="AF28" i="161"/>
  <c r="V28" i="161"/>
  <c r="Q28" i="161"/>
  <c r="G28" i="161"/>
  <c r="AK111" i="161"/>
  <c r="AF111" i="161"/>
  <c r="AF27" i="161"/>
  <c r="AA27" i="161"/>
  <c r="V27" i="161"/>
  <c r="Q27" i="161"/>
  <c r="V26" i="161"/>
  <c r="Q26" i="161"/>
  <c r="G26" i="161"/>
  <c r="AF109" i="161"/>
  <c r="V25" i="161"/>
  <c r="Q25" i="161"/>
  <c r="AK108" i="161"/>
  <c r="AF108" i="161"/>
  <c r="AA24" i="161"/>
  <c r="V24" i="161"/>
  <c r="G24" i="161"/>
  <c r="AK107" i="161"/>
  <c r="AF107" i="161"/>
  <c r="V23" i="161"/>
  <c r="Q23" i="161"/>
  <c r="AF106" i="161"/>
  <c r="V22" i="161"/>
  <c r="G22" i="161"/>
  <c r="AF105" i="161"/>
  <c r="AF21" i="161"/>
  <c r="V21" i="161"/>
  <c r="Q21" i="161"/>
  <c r="G21" i="161"/>
  <c r="AF104" i="161"/>
  <c r="V20" i="161"/>
  <c r="Q20" i="161"/>
  <c r="G20" i="161"/>
  <c r="AK103" i="161"/>
  <c r="AF103" i="161"/>
  <c r="V19" i="161"/>
  <c r="Q19" i="161"/>
  <c r="L19" i="161"/>
  <c r="AF18" i="161"/>
  <c r="AA18" i="161"/>
  <c r="V18" i="161"/>
  <c r="Q18" i="161"/>
  <c r="G18" i="161"/>
  <c r="AF101" i="161"/>
  <c r="V17" i="161"/>
  <c r="Q17" i="161"/>
  <c r="AA16" i="161"/>
  <c r="V16" i="161"/>
  <c r="Q16" i="161"/>
  <c r="G16" i="161"/>
  <c r="AK99" i="161"/>
  <c r="AF99" i="161"/>
  <c r="AF15" i="161"/>
  <c r="V15" i="161"/>
  <c r="Q15" i="161"/>
  <c r="L15" i="161"/>
  <c r="AF98" i="161"/>
  <c r="V14" i="161"/>
  <c r="Q14" i="161"/>
  <c r="L14" i="161"/>
  <c r="G14" i="161"/>
  <c r="AF97" i="161"/>
  <c r="AF13" i="161"/>
  <c r="Q13" i="161"/>
  <c r="L13" i="161"/>
  <c r="AF96" i="161"/>
  <c r="Q12" i="161"/>
  <c r="G12" i="161"/>
  <c r="AF11" i="161"/>
  <c r="V11" i="161"/>
  <c r="L11" i="161"/>
  <c r="AK94" i="161"/>
  <c r="AA10" i="161"/>
  <c r="V10" i="161"/>
  <c r="Q10" i="161"/>
  <c r="G10" i="161"/>
  <c r="AK93" i="161"/>
  <c r="AF93" i="161"/>
  <c r="V9" i="161"/>
  <c r="AK92" i="161"/>
  <c r="AF92" i="161"/>
  <c r="AF8" i="161"/>
  <c r="V8" i="161"/>
  <c r="Q8" i="161"/>
  <c r="L8" i="161"/>
  <c r="G8" i="161"/>
  <c r="V7" i="161"/>
  <c r="AA6" i="161"/>
  <c r="V6" i="161"/>
  <c r="Q6" i="161"/>
  <c r="AF5" i="161"/>
  <c r="L5" i="161"/>
  <c r="G5" i="161"/>
  <c r="AA4" i="161"/>
  <c r="V4" i="161"/>
  <c r="AK87" i="161"/>
  <c r="AF87" i="161"/>
  <c r="AF3" i="161"/>
  <c r="AA3" i="161"/>
  <c r="Q3" i="161"/>
  <c r="L3" i="161"/>
  <c r="G3" i="161"/>
  <c r="AK81" i="160"/>
  <c r="AK80" i="160"/>
  <c r="AK79" i="160"/>
  <c r="Q163" i="160"/>
  <c r="AK78" i="160"/>
  <c r="Q162" i="160"/>
  <c r="AK77" i="160"/>
  <c r="Q161" i="160"/>
  <c r="V160" i="160"/>
  <c r="Q160" i="160"/>
  <c r="AK75" i="160"/>
  <c r="AK74" i="160"/>
  <c r="Q158" i="160"/>
  <c r="G158" i="160"/>
  <c r="Q157" i="160"/>
  <c r="G157" i="160"/>
  <c r="V156" i="160"/>
  <c r="Q156" i="160"/>
  <c r="V154" i="160"/>
  <c r="Q154" i="160"/>
  <c r="AK69" i="160"/>
  <c r="Q153" i="160"/>
  <c r="G153" i="160"/>
  <c r="Q152" i="160"/>
  <c r="G152" i="160"/>
  <c r="V151" i="160"/>
  <c r="Q151" i="160"/>
  <c r="G151" i="160"/>
  <c r="AK66" i="160"/>
  <c r="Q150" i="160"/>
  <c r="G150" i="160"/>
  <c r="Q149" i="160"/>
  <c r="G149" i="160"/>
  <c r="V148" i="160"/>
  <c r="Q148" i="160"/>
  <c r="G148" i="160"/>
  <c r="AK63" i="160"/>
  <c r="G147" i="160"/>
  <c r="Q146" i="160"/>
  <c r="V145" i="160"/>
  <c r="AK60" i="160"/>
  <c r="Q144" i="160"/>
  <c r="G144" i="160"/>
  <c r="Q143" i="160"/>
  <c r="AK58" i="160"/>
  <c r="V142" i="160"/>
  <c r="Q142" i="160"/>
  <c r="L142" i="160"/>
  <c r="Q141" i="160"/>
  <c r="G141" i="160"/>
  <c r="AK56" i="160"/>
  <c r="Q140" i="160"/>
  <c r="AK55" i="160"/>
  <c r="AA139" i="160"/>
  <c r="Q139" i="160"/>
  <c r="L139" i="160"/>
  <c r="AK54" i="160"/>
  <c r="V138" i="160"/>
  <c r="Q138" i="160"/>
  <c r="G138" i="160"/>
  <c r="AP62" i="160"/>
  <c r="AA137" i="160"/>
  <c r="Q137" i="160"/>
  <c r="V136" i="160"/>
  <c r="Q136" i="160"/>
  <c r="L136" i="160"/>
  <c r="G136" i="160"/>
  <c r="AK51" i="160"/>
  <c r="AA135" i="160"/>
  <c r="Q135" i="160"/>
  <c r="AP59" i="160"/>
  <c r="AK50" i="160"/>
  <c r="V134" i="160"/>
  <c r="G134" i="160"/>
  <c r="AA133" i="160"/>
  <c r="Q133" i="160"/>
  <c r="AP57" i="160"/>
  <c r="AK48" i="160"/>
  <c r="AA132" i="160"/>
  <c r="Q132" i="160"/>
  <c r="AP56" i="160"/>
  <c r="AK47" i="160"/>
  <c r="V131" i="160"/>
  <c r="Q131" i="160"/>
  <c r="L131" i="160"/>
  <c r="G131" i="160"/>
  <c r="AP55" i="160"/>
  <c r="AK46" i="160"/>
  <c r="AA130" i="160"/>
  <c r="Q130" i="160"/>
  <c r="G130" i="160"/>
  <c r="AP54" i="160"/>
  <c r="AK45" i="160"/>
  <c r="L129" i="160"/>
  <c r="AP53" i="160"/>
  <c r="AK44" i="160"/>
  <c r="AA128" i="160"/>
  <c r="V128" i="160"/>
  <c r="Q128" i="160"/>
  <c r="L128" i="160"/>
  <c r="G128" i="160"/>
  <c r="AK43" i="160"/>
  <c r="Q127" i="160"/>
  <c r="AP51" i="160"/>
  <c r="AA126" i="160"/>
  <c r="V126" i="160"/>
  <c r="AP50" i="160"/>
  <c r="Q125" i="160"/>
  <c r="L125" i="160"/>
  <c r="AP49" i="160"/>
  <c r="AK40" i="160"/>
  <c r="AA124" i="160"/>
  <c r="V124" i="160"/>
  <c r="Q124" i="160"/>
  <c r="AK39" i="160"/>
  <c r="AA123" i="160"/>
  <c r="Q123" i="160"/>
  <c r="AP47" i="160"/>
  <c r="AK38" i="160"/>
  <c r="V122" i="160"/>
  <c r="Q122" i="160"/>
  <c r="AK37" i="160"/>
  <c r="AA121" i="160"/>
  <c r="Q121" i="160"/>
  <c r="L121" i="160"/>
  <c r="G121" i="160"/>
  <c r="AK35" i="160"/>
  <c r="AA119" i="160"/>
  <c r="Q119" i="160"/>
  <c r="AP43" i="160"/>
  <c r="V118" i="160"/>
  <c r="AK33" i="160"/>
  <c r="AA117" i="160"/>
  <c r="Q117" i="160"/>
  <c r="G117" i="160"/>
  <c r="AK32" i="160"/>
  <c r="V116" i="160"/>
  <c r="L116" i="160"/>
  <c r="G116" i="160"/>
  <c r="AP40" i="160"/>
  <c r="AK31" i="160"/>
  <c r="AA115" i="160"/>
  <c r="V115" i="160"/>
  <c r="Q115" i="160"/>
  <c r="L115" i="160"/>
  <c r="AP39" i="160"/>
  <c r="AK30" i="160"/>
  <c r="G114" i="160"/>
  <c r="AK29" i="160"/>
  <c r="AA113" i="160"/>
  <c r="V113" i="160"/>
  <c r="AK28" i="160"/>
  <c r="L112" i="160"/>
  <c r="G112" i="160"/>
  <c r="AP36" i="160"/>
  <c r="V111" i="160"/>
  <c r="Q111" i="160"/>
  <c r="AK26" i="160"/>
  <c r="AA110" i="160"/>
  <c r="V110" i="160"/>
  <c r="AP34" i="160"/>
  <c r="AK25" i="160"/>
  <c r="V109" i="160"/>
  <c r="L109" i="160"/>
  <c r="V108" i="160"/>
  <c r="Q108" i="160"/>
  <c r="L108" i="160"/>
  <c r="G108" i="160"/>
  <c r="AK23" i="160"/>
  <c r="AA107" i="160"/>
  <c r="V107" i="160"/>
  <c r="G107" i="160"/>
  <c r="AK22" i="160"/>
  <c r="V106" i="160"/>
  <c r="AK21" i="160"/>
  <c r="AA105" i="160"/>
  <c r="V105" i="160"/>
  <c r="L105" i="160"/>
  <c r="AK20" i="160"/>
  <c r="V104" i="160"/>
  <c r="G104" i="160"/>
  <c r="AA103" i="160"/>
  <c r="V103" i="160"/>
  <c r="G103" i="160"/>
  <c r="V102" i="160"/>
  <c r="Q102" i="160"/>
  <c r="G102" i="160"/>
  <c r="AK17" i="160"/>
  <c r="V101" i="160"/>
  <c r="AA100" i="160"/>
  <c r="V100" i="160"/>
  <c r="L100" i="160"/>
  <c r="G100" i="160"/>
  <c r="AA99" i="160"/>
  <c r="V99" i="160"/>
  <c r="V98" i="160"/>
  <c r="Q98" i="160"/>
  <c r="G98" i="160"/>
  <c r="AK13" i="160"/>
  <c r="AA97" i="160"/>
  <c r="V97" i="160"/>
  <c r="V96" i="160"/>
  <c r="G96" i="160"/>
  <c r="AA95" i="160"/>
  <c r="V95" i="160"/>
  <c r="Q95" i="160"/>
  <c r="G95" i="160"/>
  <c r="AK10" i="160"/>
  <c r="AA94" i="160"/>
  <c r="V94" i="160"/>
  <c r="L94" i="160"/>
  <c r="G94" i="160"/>
  <c r="AK9" i="160"/>
  <c r="AA93" i="160"/>
  <c r="V93" i="160"/>
  <c r="AK8" i="160"/>
  <c r="V92" i="160"/>
  <c r="Q92" i="160"/>
  <c r="G92" i="160"/>
  <c r="AK7" i="160"/>
  <c r="AA91" i="160"/>
  <c r="V91" i="160"/>
  <c r="G91" i="160"/>
  <c r="AK6" i="160"/>
  <c r="V90" i="160"/>
  <c r="AK5" i="160"/>
  <c r="AA89" i="160"/>
  <c r="Q89" i="160"/>
  <c r="AK4" i="160"/>
  <c r="L88" i="160"/>
  <c r="AK3" i="160"/>
  <c r="AA87" i="160"/>
  <c r="V87" i="160"/>
  <c r="Q87" i="160"/>
  <c r="L87" i="160"/>
  <c r="G87" i="160"/>
  <c r="Q81" i="160"/>
  <c r="Q80" i="160"/>
  <c r="AF79" i="160"/>
  <c r="AF78" i="160"/>
  <c r="AF77" i="160"/>
  <c r="AF76" i="160"/>
  <c r="Q76" i="160"/>
  <c r="Q75" i="160"/>
  <c r="AF74" i="160"/>
  <c r="AF157" i="160"/>
  <c r="AF73" i="160"/>
  <c r="Q73" i="160"/>
  <c r="AF72" i="160"/>
  <c r="AF71" i="160"/>
  <c r="V71" i="160"/>
  <c r="AF70" i="160"/>
  <c r="V70" i="160"/>
  <c r="Q70" i="160"/>
  <c r="AF69" i="160"/>
  <c r="Q69" i="160"/>
  <c r="AF68" i="160"/>
  <c r="V68" i="160"/>
  <c r="V67" i="160"/>
  <c r="Q67" i="160"/>
  <c r="AK150" i="160"/>
  <c r="AF149" i="160"/>
  <c r="AK148" i="160"/>
  <c r="AF64" i="160"/>
  <c r="V64" i="160"/>
  <c r="Q64" i="160"/>
  <c r="V63" i="160"/>
  <c r="Q63" i="160"/>
  <c r="G63" i="160"/>
  <c r="AF62" i="160"/>
  <c r="V62" i="160"/>
  <c r="G62" i="160"/>
  <c r="AK145" i="160"/>
  <c r="AF145" i="160"/>
  <c r="V61" i="160"/>
  <c r="G61" i="160"/>
  <c r="AK144" i="160"/>
  <c r="AF144" i="160"/>
  <c r="AF60" i="160"/>
  <c r="V60" i="160"/>
  <c r="G60" i="160"/>
  <c r="AF143" i="160"/>
  <c r="AF59" i="160"/>
  <c r="Q59" i="160"/>
  <c r="G59" i="160"/>
  <c r="AF142" i="160"/>
  <c r="V58" i="160"/>
  <c r="G58" i="160"/>
  <c r="AF141" i="160"/>
  <c r="AF57" i="160"/>
  <c r="Q57" i="160"/>
  <c r="G57" i="160"/>
  <c r="AF140" i="160"/>
  <c r="AF56" i="160"/>
  <c r="V56" i="160"/>
  <c r="G56" i="160"/>
  <c r="AK139" i="160"/>
  <c r="AF139" i="160"/>
  <c r="AF55" i="160"/>
  <c r="AF138" i="160"/>
  <c r="V54" i="160"/>
  <c r="Q54" i="160"/>
  <c r="G54" i="160"/>
  <c r="AF137" i="160"/>
  <c r="AA53" i="160"/>
  <c r="Q53" i="160"/>
  <c r="AF136" i="160"/>
  <c r="AF52" i="160"/>
  <c r="AF135" i="160"/>
  <c r="AF51" i="160"/>
  <c r="AA51" i="160"/>
  <c r="Q51" i="160"/>
  <c r="AK134" i="160"/>
  <c r="AF134" i="160"/>
  <c r="AA50" i="160"/>
  <c r="V50" i="160"/>
  <c r="G50" i="160"/>
  <c r="AF133" i="160"/>
  <c r="AF49" i="160"/>
  <c r="AA49" i="160"/>
  <c r="L49" i="160"/>
  <c r="AF132" i="160"/>
  <c r="AF48" i="160"/>
  <c r="AA48" i="160"/>
  <c r="L48" i="160"/>
  <c r="AF131" i="160"/>
  <c r="AF47" i="160"/>
  <c r="AA47" i="160"/>
  <c r="Q47" i="160"/>
  <c r="G47" i="160"/>
  <c r="AF130" i="160"/>
  <c r="AA46" i="160"/>
  <c r="V46" i="160"/>
  <c r="Q46" i="160"/>
  <c r="L46" i="160"/>
  <c r="AK129" i="160"/>
  <c r="AF129" i="160"/>
  <c r="V45" i="160"/>
  <c r="Q45" i="160"/>
  <c r="AK128" i="160"/>
  <c r="AF128" i="160"/>
  <c r="AF44" i="160"/>
  <c r="AA44" i="160"/>
  <c r="G44" i="160"/>
  <c r="AF127" i="160"/>
  <c r="L43" i="160"/>
  <c r="G43" i="160"/>
  <c r="AF126" i="160"/>
  <c r="AF42" i="160"/>
  <c r="AA42" i="160"/>
  <c r="V42" i="160"/>
  <c r="Q42" i="160"/>
  <c r="G42" i="160"/>
  <c r="AK125" i="160"/>
  <c r="AF125" i="160"/>
  <c r="AF41" i="160"/>
  <c r="AA41" i="160"/>
  <c r="V41" i="160"/>
  <c r="L41" i="160"/>
  <c r="G41" i="160"/>
  <c r="AF124" i="160"/>
  <c r="AA40" i="160"/>
  <c r="V40" i="160"/>
  <c r="L40" i="160"/>
  <c r="G40" i="160"/>
  <c r="AA39" i="160"/>
  <c r="V39" i="160"/>
  <c r="Q39" i="160"/>
  <c r="L39" i="160"/>
  <c r="G39" i="160"/>
  <c r="AK122" i="160"/>
  <c r="AF122" i="160"/>
  <c r="AF38" i="160"/>
  <c r="AA38" i="160"/>
  <c r="V38" i="160"/>
  <c r="AF121" i="160"/>
  <c r="AA37" i="160"/>
  <c r="V37" i="160"/>
  <c r="AF120" i="160"/>
  <c r="AF36" i="160"/>
  <c r="V36" i="160"/>
  <c r="Q36" i="160"/>
  <c r="G36" i="160"/>
  <c r="AF35" i="160"/>
  <c r="AA35" i="160"/>
  <c r="G35" i="160"/>
  <c r="AK118" i="160"/>
  <c r="AF118" i="160"/>
  <c r="AF34" i="160"/>
  <c r="Q34" i="160"/>
  <c r="G34" i="160"/>
  <c r="AK117" i="160"/>
  <c r="AF33" i="160"/>
  <c r="L33" i="160"/>
  <c r="AF116" i="160"/>
  <c r="AF32" i="160"/>
  <c r="AA32" i="160"/>
  <c r="V32" i="160"/>
  <c r="L32" i="160"/>
  <c r="AF31" i="160"/>
  <c r="V31" i="160"/>
  <c r="Q31" i="160"/>
  <c r="L31" i="160"/>
  <c r="G31" i="160"/>
  <c r="AK114" i="160"/>
  <c r="AF114" i="160"/>
  <c r="AF30" i="160"/>
  <c r="V30" i="160"/>
  <c r="Q30" i="160"/>
  <c r="L30" i="160"/>
  <c r="AA29" i="160"/>
  <c r="V29" i="160"/>
  <c r="Q29" i="160"/>
  <c r="L29" i="160"/>
  <c r="G29" i="160"/>
  <c r="AF112" i="160"/>
  <c r="AF28" i="160"/>
  <c r="V28" i="160"/>
  <c r="Q28" i="160"/>
  <c r="G28" i="160"/>
  <c r="AK111" i="160"/>
  <c r="AF111" i="160"/>
  <c r="AF27" i="160"/>
  <c r="AA27" i="160"/>
  <c r="V27" i="160"/>
  <c r="Q27" i="160"/>
  <c r="V26" i="160"/>
  <c r="Q26" i="160"/>
  <c r="G26" i="160"/>
  <c r="AF109" i="160"/>
  <c r="V25" i="160"/>
  <c r="Q25" i="160"/>
  <c r="AK108" i="160"/>
  <c r="AF108" i="160"/>
  <c r="AA24" i="160"/>
  <c r="V24" i="160"/>
  <c r="G24" i="160"/>
  <c r="AK107" i="160"/>
  <c r="AF107" i="160"/>
  <c r="V23" i="160"/>
  <c r="Q23" i="160"/>
  <c r="AF106" i="160"/>
  <c r="V22" i="160"/>
  <c r="G22" i="160"/>
  <c r="AF105" i="160"/>
  <c r="AF21" i="160"/>
  <c r="V21" i="160"/>
  <c r="Q21" i="160"/>
  <c r="G21" i="160"/>
  <c r="AF104" i="160"/>
  <c r="V20" i="160"/>
  <c r="Q20" i="160"/>
  <c r="G20" i="160"/>
  <c r="AK103" i="160"/>
  <c r="AF103" i="160"/>
  <c r="V19" i="160"/>
  <c r="Q19" i="160"/>
  <c r="L19" i="160"/>
  <c r="AF18" i="160"/>
  <c r="AA18" i="160"/>
  <c r="V18" i="160"/>
  <c r="Q18" i="160"/>
  <c r="G18" i="160"/>
  <c r="AF101" i="160"/>
  <c r="V17" i="160"/>
  <c r="Q17" i="160"/>
  <c r="AA16" i="160"/>
  <c r="V16" i="160"/>
  <c r="Q16" i="160"/>
  <c r="G16" i="160"/>
  <c r="AK99" i="160"/>
  <c r="AF99" i="160"/>
  <c r="AF15" i="160"/>
  <c r="V15" i="160"/>
  <c r="Q15" i="160"/>
  <c r="L15" i="160"/>
  <c r="AF98" i="160"/>
  <c r="V14" i="160"/>
  <c r="Q14" i="160"/>
  <c r="L14" i="160"/>
  <c r="G14" i="160"/>
  <c r="AF97" i="160"/>
  <c r="AF13" i="160"/>
  <c r="Q13" i="160"/>
  <c r="L13" i="160"/>
  <c r="AF96" i="160"/>
  <c r="Q12" i="160"/>
  <c r="G12" i="160"/>
  <c r="AF11" i="160"/>
  <c r="V11" i="160"/>
  <c r="L11" i="160"/>
  <c r="AK94" i="160"/>
  <c r="AA10" i="160"/>
  <c r="V10" i="160"/>
  <c r="Q10" i="160"/>
  <c r="G10" i="160"/>
  <c r="AK93" i="160"/>
  <c r="AF93" i="160"/>
  <c r="V9" i="160"/>
  <c r="AK92" i="160"/>
  <c r="AF92" i="160"/>
  <c r="AF8" i="160"/>
  <c r="V8" i="160"/>
  <c r="Q8" i="160"/>
  <c r="L8" i="160"/>
  <c r="G8" i="160"/>
  <c r="V7" i="160"/>
  <c r="AA6" i="160"/>
  <c r="V6" i="160"/>
  <c r="Q6" i="160"/>
  <c r="AF5" i="160"/>
  <c r="L5" i="160"/>
  <c r="G5" i="160"/>
  <c r="AA4" i="160"/>
  <c r="V4" i="160"/>
  <c r="AK87" i="160"/>
  <c r="AF87" i="160"/>
  <c r="AF3" i="160"/>
  <c r="AA3" i="160"/>
  <c r="Q3" i="160"/>
  <c r="L3" i="160"/>
  <c r="G3" i="160"/>
  <c r="AK81" i="159"/>
  <c r="AK80" i="159"/>
  <c r="AK79" i="159"/>
  <c r="Q163" i="159"/>
  <c r="AK78" i="159"/>
  <c r="Q162" i="159"/>
  <c r="AK77" i="159"/>
  <c r="Q161" i="159"/>
  <c r="V160" i="159"/>
  <c r="Q160" i="159"/>
  <c r="AK75" i="159"/>
  <c r="AK74" i="159"/>
  <c r="Q158" i="159"/>
  <c r="G158" i="159"/>
  <c r="Q157" i="159"/>
  <c r="G157" i="159"/>
  <c r="V156" i="159"/>
  <c r="Q156" i="159"/>
  <c r="V154" i="159"/>
  <c r="Q154" i="159"/>
  <c r="AK69" i="159"/>
  <c r="Q153" i="159"/>
  <c r="G153" i="159"/>
  <c r="Q152" i="159"/>
  <c r="G152" i="159"/>
  <c r="V151" i="159"/>
  <c r="Q151" i="159"/>
  <c r="G151" i="159"/>
  <c r="AK66" i="159"/>
  <c r="Q150" i="159"/>
  <c r="G150" i="159"/>
  <c r="Q149" i="159"/>
  <c r="G149" i="159"/>
  <c r="V148" i="159"/>
  <c r="Q148" i="159"/>
  <c r="G148" i="159"/>
  <c r="AK63" i="159"/>
  <c r="G147" i="159"/>
  <c r="Q146" i="159"/>
  <c r="V145" i="159"/>
  <c r="AK60" i="159"/>
  <c r="Q144" i="159"/>
  <c r="G144" i="159"/>
  <c r="Q143" i="159"/>
  <c r="AK58" i="159"/>
  <c r="V142" i="159"/>
  <c r="Q142" i="159"/>
  <c r="L142" i="159"/>
  <c r="Q141" i="159"/>
  <c r="G141" i="159"/>
  <c r="AK56" i="159"/>
  <c r="Q140" i="159"/>
  <c r="AK55" i="159"/>
  <c r="AA139" i="159"/>
  <c r="Q139" i="159"/>
  <c r="L139" i="159"/>
  <c r="AK54" i="159"/>
  <c r="V138" i="159"/>
  <c r="Q138" i="159"/>
  <c r="G138" i="159"/>
  <c r="AP62" i="159"/>
  <c r="AA137" i="159"/>
  <c r="Q137" i="159"/>
  <c r="V136" i="159"/>
  <c r="Q136" i="159"/>
  <c r="L136" i="159"/>
  <c r="G136" i="159"/>
  <c r="AK51" i="159"/>
  <c r="AA135" i="159"/>
  <c r="Q135" i="159"/>
  <c r="AP59" i="159"/>
  <c r="AK50" i="159"/>
  <c r="V134" i="159"/>
  <c r="G134" i="159"/>
  <c r="AA133" i="159"/>
  <c r="Q133" i="159"/>
  <c r="AP57" i="159"/>
  <c r="AK48" i="159"/>
  <c r="AA132" i="159"/>
  <c r="Q132" i="159"/>
  <c r="AP56" i="159"/>
  <c r="AK47" i="159"/>
  <c r="V131" i="159"/>
  <c r="Q131" i="159"/>
  <c r="L131" i="159"/>
  <c r="G131" i="159"/>
  <c r="AP55" i="159"/>
  <c r="AK46" i="159"/>
  <c r="AA130" i="159"/>
  <c r="Q130" i="159"/>
  <c r="G130" i="159"/>
  <c r="AP54" i="159"/>
  <c r="AK45" i="159"/>
  <c r="L129" i="159"/>
  <c r="AP53" i="159"/>
  <c r="AK44" i="159"/>
  <c r="AA128" i="159"/>
  <c r="V128" i="159"/>
  <c r="Q128" i="159"/>
  <c r="L128" i="159"/>
  <c r="G128" i="159"/>
  <c r="AK43" i="159"/>
  <c r="Q127" i="159"/>
  <c r="AP51" i="159"/>
  <c r="AA126" i="159"/>
  <c r="V126" i="159"/>
  <c r="AP50" i="159"/>
  <c r="Q125" i="159"/>
  <c r="L125" i="159"/>
  <c r="AP49" i="159"/>
  <c r="AK40" i="159"/>
  <c r="AA124" i="159"/>
  <c r="V124" i="159"/>
  <c r="Q124" i="159"/>
  <c r="AK39" i="159"/>
  <c r="AA123" i="159"/>
  <c r="Q123" i="159"/>
  <c r="AP47" i="159"/>
  <c r="AK38" i="159"/>
  <c r="V122" i="159"/>
  <c r="Q122" i="159"/>
  <c r="AK37" i="159"/>
  <c r="AA121" i="159"/>
  <c r="Q121" i="159"/>
  <c r="L121" i="159"/>
  <c r="G121" i="159"/>
  <c r="AK35" i="159"/>
  <c r="AA119" i="159"/>
  <c r="Q119" i="159"/>
  <c r="AP43" i="159"/>
  <c r="V118" i="159"/>
  <c r="AK33" i="159"/>
  <c r="AA117" i="159"/>
  <c r="Q117" i="159"/>
  <c r="G117" i="159"/>
  <c r="AK32" i="159"/>
  <c r="V116" i="159"/>
  <c r="L116" i="159"/>
  <c r="G116" i="159"/>
  <c r="AP40" i="159"/>
  <c r="AK31" i="159"/>
  <c r="AA115" i="159"/>
  <c r="V115" i="159"/>
  <c r="Q115" i="159"/>
  <c r="L115" i="159"/>
  <c r="AP39" i="159"/>
  <c r="AK30" i="159"/>
  <c r="G114" i="159"/>
  <c r="AK29" i="159"/>
  <c r="AA113" i="159"/>
  <c r="V113" i="159"/>
  <c r="AK28" i="159"/>
  <c r="L112" i="159"/>
  <c r="G112" i="159"/>
  <c r="AP36" i="159"/>
  <c r="V111" i="159"/>
  <c r="Q111" i="159"/>
  <c r="AK26" i="159"/>
  <c r="AA110" i="159"/>
  <c r="V110" i="159"/>
  <c r="AP34" i="159"/>
  <c r="AK25" i="159"/>
  <c r="V109" i="159"/>
  <c r="L109" i="159"/>
  <c r="V108" i="159"/>
  <c r="Q108" i="159"/>
  <c r="L108" i="159"/>
  <c r="G108" i="159"/>
  <c r="AK23" i="159"/>
  <c r="AA107" i="159"/>
  <c r="V107" i="159"/>
  <c r="G107" i="159"/>
  <c r="AK22" i="159"/>
  <c r="V106" i="159"/>
  <c r="AK21" i="159"/>
  <c r="AA105" i="159"/>
  <c r="V105" i="159"/>
  <c r="L105" i="159"/>
  <c r="AK20" i="159"/>
  <c r="V104" i="159"/>
  <c r="G104" i="159"/>
  <c r="AA103" i="159"/>
  <c r="V103" i="159"/>
  <c r="G103" i="159"/>
  <c r="V102" i="159"/>
  <c r="Q102" i="159"/>
  <c r="G102" i="159"/>
  <c r="AK17" i="159"/>
  <c r="V101" i="159"/>
  <c r="AA100" i="159"/>
  <c r="V100" i="159"/>
  <c r="L100" i="159"/>
  <c r="G100" i="159"/>
  <c r="AA99" i="159"/>
  <c r="V99" i="159"/>
  <c r="V98" i="159"/>
  <c r="Q98" i="159"/>
  <c r="G98" i="159"/>
  <c r="AK13" i="159"/>
  <c r="AA97" i="159"/>
  <c r="V97" i="159"/>
  <c r="V96" i="159"/>
  <c r="G96" i="159"/>
  <c r="AA95" i="159"/>
  <c r="V95" i="159"/>
  <c r="Q95" i="159"/>
  <c r="G95" i="159"/>
  <c r="AK10" i="159"/>
  <c r="AA94" i="159"/>
  <c r="V94" i="159"/>
  <c r="L94" i="159"/>
  <c r="G94" i="159"/>
  <c r="AK9" i="159"/>
  <c r="AA93" i="159"/>
  <c r="V93" i="159"/>
  <c r="AK8" i="159"/>
  <c r="V92" i="159"/>
  <c r="Q92" i="159"/>
  <c r="G92" i="159"/>
  <c r="AK7" i="159"/>
  <c r="AA91" i="159"/>
  <c r="V91" i="159"/>
  <c r="G91" i="159"/>
  <c r="AK6" i="159"/>
  <c r="V90" i="159"/>
  <c r="AK5" i="159"/>
  <c r="AA89" i="159"/>
  <c r="Q89" i="159"/>
  <c r="AK4" i="159"/>
  <c r="L88" i="159"/>
  <c r="AK3" i="159"/>
  <c r="AA87" i="159"/>
  <c r="V87" i="159"/>
  <c r="Q87" i="159"/>
  <c r="L87" i="159"/>
  <c r="G87" i="159"/>
  <c r="Q81" i="159"/>
  <c r="Q80" i="159"/>
  <c r="AF79" i="159"/>
  <c r="AF78" i="159"/>
  <c r="AF77" i="159"/>
  <c r="AF76" i="159"/>
  <c r="Q76" i="159"/>
  <c r="Q75" i="159"/>
  <c r="AF74" i="159"/>
  <c r="AF157" i="159"/>
  <c r="AF73" i="159"/>
  <c r="Q73" i="159"/>
  <c r="AF72" i="159"/>
  <c r="AF71" i="159"/>
  <c r="V71" i="159"/>
  <c r="AF70" i="159"/>
  <c r="V70" i="159"/>
  <c r="Q70" i="159"/>
  <c r="AF69" i="159"/>
  <c r="Q69" i="159"/>
  <c r="AF68" i="159"/>
  <c r="V68" i="159"/>
  <c r="V67" i="159"/>
  <c r="Q67" i="159"/>
  <c r="AK150" i="159"/>
  <c r="AF149" i="159"/>
  <c r="AK148" i="159"/>
  <c r="AF64" i="159"/>
  <c r="V64" i="159"/>
  <c r="Q64" i="159"/>
  <c r="V63" i="159"/>
  <c r="Q63" i="159"/>
  <c r="G63" i="159"/>
  <c r="AF62" i="159"/>
  <c r="V62" i="159"/>
  <c r="G62" i="159"/>
  <c r="AK145" i="159"/>
  <c r="AF145" i="159"/>
  <c r="V61" i="159"/>
  <c r="G61" i="159"/>
  <c r="AK144" i="159"/>
  <c r="AF144" i="159"/>
  <c r="AF60" i="159"/>
  <c r="V60" i="159"/>
  <c r="G60" i="159"/>
  <c r="AF143" i="159"/>
  <c r="AF59" i="159"/>
  <c r="Q59" i="159"/>
  <c r="G59" i="159"/>
  <c r="AF142" i="159"/>
  <c r="V58" i="159"/>
  <c r="G58" i="159"/>
  <c r="AF141" i="159"/>
  <c r="AF57" i="159"/>
  <c r="Q57" i="159"/>
  <c r="G57" i="159"/>
  <c r="AF140" i="159"/>
  <c r="AF56" i="159"/>
  <c r="V56" i="159"/>
  <c r="G56" i="159"/>
  <c r="AK139" i="159"/>
  <c r="AF139" i="159"/>
  <c r="AF55" i="159"/>
  <c r="AF138" i="159"/>
  <c r="V54" i="159"/>
  <c r="Q54" i="159"/>
  <c r="G54" i="159"/>
  <c r="AF137" i="159"/>
  <c r="AA53" i="159"/>
  <c r="Q53" i="159"/>
  <c r="AF136" i="159"/>
  <c r="AF52" i="159"/>
  <c r="AF135" i="159"/>
  <c r="AF51" i="159"/>
  <c r="AA51" i="159"/>
  <c r="Q51" i="159"/>
  <c r="AK134" i="159"/>
  <c r="AF134" i="159"/>
  <c r="AA50" i="159"/>
  <c r="V50" i="159"/>
  <c r="G50" i="159"/>
  <c r="AF133" i="159"/>
  <c r="AF49" i="159"/>
  <c r="AA49" i="159"/>
  <c r="L49" i="159"/>
  <c r="AF132" i="159"/>
  <c r="AF48" i="159"/>
  <c r="AA48" i="159"/>
  <c r="L48" i="159"/>
  <c r="AF131" i="159"/>
  <c r="AF47" i="159"/>
  <c r="AA47" i="159"/>
  <c r="Q47" i="159"/>
  <c r="G47" i="159"/>
  <c r="AF130" i="159"/>
  <c r="AA46" i="159"/>
  <c r="V46" i="159"/>
  <c r="Q46" i="159"/>
  <c r="L46" i="159"/>
  <c r="AK129" i="159"/>
  <c r="AF129" i="159"/>
  <c r="V45" i="159"/>
  <c r="Q45" i="159"/>
  <c r="AK128" i="159"/>
  <c r="AF128" i="159"/>
  <c r="AF44" i="159"/>
  <c r="AA44" i="159"/>
  <c r="G44" i="159"/>
  <c r="AF127" i="159"/>
  <c r="L43" i="159"/>
  <c r="G43" i="159"/>
  <c r="AF126" i="159"/>
  <c r="AF42" i="159"/>
  <c r="AA42" i="159"/>
  <c r="V42" i="159"/>
  <c r="Q42" i="159"/>
  <c r="G42" i="159"/>
  <c r="AK125" i="159"/>
  <c r="AF125" i="159"/>
  <c r="AF41" i="159"/>
  <c r="AA41" i="159"/>
  <c r="V41" i="159"/>
  <c r="L41" i="159"/>
  <c r="G41" i="159"/>
  <c r="AF124" i="159"/>
  <c r="AA40" i="159"/>
  <c r="V40" i="159"/>
  <c r="L40" i="159"/>
  <c r="G40" i="159"/>
  <c r="AA39" i="159"/>
  <c r="V39" i="159"/>
  <c r="Q39" i="159"/>
  <c r="L39" i="159"/>
  <c r="G39" i="159"/>
  <c r="AK122" i="159"/>
  <c r="AF122" i="159"/>
  <c r="AF38" i="159"/>
  <c r="AA38" i="159"/>
  <c r="V38" i="159"/>
  <c r="AF121" i="159"/>
  <c r="AA37" i="159"/>
  <c r="V37" i="159"/>
  <c r="AF120" i="159"/>
  <c r="AF36" i="159"/>
  <c r="V36" i="159"/>
  <c r="Q36" i="159"/>
  <c r="G36" i="159"/>
  <c r="AF35" i="159"/>
  <c r="AA35" i="159"/>
  <c r="G35" i="159"/>
  <c r="AK118" i="159"/>
  <c r="AF118" i="159"/>
  <c r="AF34" i="159"/>
  <c r="Q34" i="159"/>
  <c r="G34" i="159"/>
  <c r="AK117" i="159"/>
  <c r="AF33" i="159"/>
  <c r="L33" i="159"/>
  <c r="AF116" i="159"/>
  <c r="AF32" i="159"/>
  <c r="AA32" i="159"/>
  <c r="V32" i="159"/>
  <c r="L32" i="159"/>
  <c r="AF31" i="159"/>
  <c r="V31" i="159"/>
  <c r="Q31" i="159"/>
  <c r="L31" i="159"/>
  <c r="G31" i="159"/>
  <c r="AK114" i="159"/>
  <c r="AF114" i="159"/>
  <c r="AF30" i="159"/>
  <c r="V30" i="159"/>
  <c r="Q30" i="159"/>
  <c r="L30" i="159"/>
  <c r="AA29" i="159"/>
  <c r="V29" i="159"/>
  <c r="Q29" i="159"/>
  <c r="L29" i="159"/>
  <c r="G29" i="159"/>
  <c r="AF112" i="159"/>
  <c r="AF28" i="159"/>
  <c r="V28" i="159"/>
  <c r="Q28" i="159"/>
  <c r="G28" i="159"/>
  <c r="AK111" i="159"/>
  <c r="AF111" i="159"/>
  <c r="AF27" i="159"/>
  <c r="AA27" i="159"/>
  <c r="V27" i="159"/>
  <c r="Q27" i="159"/>
  <c r="V26" i="159"/>
  <c r="Q26" i="159"/>
  <c r="G26" i="159"/>
  <c r="AF109" i="159"/>
  <c r="V25" i="159"/>
  <c r="Q25" i="159"/>
  <c r="AK108" i="159"/>
  <c r="AF108" i="159"/>
  <c r="AA24" i="159"/>
  <c r="V24" i="159"/>
  <c r="G24" i="159"/>
  <c r="AK107" i="159"/>
  <c r="AF107" i="159"/>
  <c r="V23" i="159"/>
  <c r="Q23" i="159"/>
  <c r="AF106" i="159"/>
  <c r="V22" i="159"/>
  <c r="G22" i="159"/>
  <c r="AF105" i="159"/>
  <c r="AF21" i="159"/>
  <c r="V21" i="159"/>
  <c r="Q21" i="159"/>
  <c r="G21" i="159"/>
  <c r="AF104" i="159"/>
  <c r="V20" i="159"/>
  <c r="Q20" i="159"/>
  <c r="G20" i="159"/>
  <c r="AK103" i="159"/>
  <c r="AF103" i="159"/>
  <c r="V19" i="159"/>
  <c r="Q19" i="159"/>
  <c r="L19" i="159"/>
  <c r="AF18" i="159"/>
  <c r="AA18" i="159"/>
  <c r="V18" i="159"/>
  <c r="Q18" i="159"/>
  <c r="G18" i="159"/>
  <c r="AF101" i="159"/>
  <c r="V17" i="159"/>
  <c r="Q17" i="159"/>
  <c r="AA16" i="159"/>
  <c r="V16" i="159"/>
  <c r="Q16" i="159"/>
  <c r="G16" i="159"/>
  <c r="AK99" i="159"/>
  <c r="AF99" i="159"/>
  <c r="AF15" i="159"/>
  <c r="V15" i="159"/>
  <c r="Q15" i="159"/>
  <c r="L15" i="159"/>
  <c r="AF98" i="159"/>
  <c r="V14" i="159"/>
  <c r="Q14" i="159"/>
  <c r="L14" i="159"/>
  <c r="G14" i="159"/>
  <c r="AF97" i="159"/>
  <c r="AF13" i="159"/>
  <c r="Q13" i="159"/>
  <c r="L13" i="159"/>
  <c r="AF96" i="159"/>
  <c r="Q12" i="159"/>
  <c r="G12" i="159"/>
  <c r="AF11" i="159"/>
  <c r="V11" i="159"/>
  <c r="L11" i="159"/>
  <c r="AK94" i="159"/>
  <c r="AA10" i="159"/>
  <c r="V10" i="159"/>
  <c r="Q10" i="159"/>
  <c r="G10" i="159"/>
  <c r="AK93" i="159"/>
  <c r="AF93" i="159"/>
  <c r="V9" i="159"/>
  <c r="AK92" i="159"/>
  <c r="AF92" i="159"/>
  <c r="AF8" i="159"/>
  <c r="V8" i="159"/>
  <c r="Q8" i="159"/>
  <c r="L8" i="159"/>
  <c r="G8" i="159"/>
  <c r="V7" i="159"/>
  <c r="AA6" i="159"/>
  <c r="V6" i="159"/>
  <c r="Q6" i="159"/>
  <c r="AF5" i="159"/>
  <c r="L5" i="159"/>
  <c r="G5" i="159"/>
  <c r="AA4" i="159"/>
  <c r="V4" i="159"/>
  <c r="AK87" i="159"/>
  <c r="AF87" i="159"/>
  <c r="AF3" i="159"/>
  <c r="AA3" i="159"/>
  <c r="Q3" i="159"/>
  <c r="L3" i="159"/>
  <c r="G3" i="159"/>
  <c r="AK81" i="158"/>
  <c r="AK80" i="158"/>
  <c r="AK79" i="158"/>
  <c r="Q163" i="158"/>
  <c r="AK78" i="158"/>
  <c r="Q162" i="158"/>
  <c r="AK77" i="158"/>
  <c r="Q161" i="158"/>
  <c r="V160" i="158"/>
  <c r="Q160" i="158"/>
  <c r="AK75" i="158"/>
  <c r="AK74" i="158"/>
  <c r="Q158" i="158"/>
  <c r="G158" i="158"/>
  <c r="Q157" i="158"/>
  <c r="G157" i="158"/>
  <c r="V156" i="158"/>
  <c r="Q156" i="158"/>
  <c r="V154" i="158"/>
  <c r="Q154" i="158"/>
  <c r="AK69" i="158"/>
  <c r="Q153" i="158"/>
  <c r="G153" i="158"/>
  <c r="Q152" i="158"/>
  <c r="G152" i="158"/>
  <c r="V151" i="158"/>
  <c r="Q151" i="158"/>
  <c r="G151" i="158"/>
  <c r="AK66" i="158"/>
  <c r="Q150" i="158"/>
  <c r="G150" i="158"/>
  <c r="Q149" i="158"/>
  <c r="G149" i="158"/>
  <c r="V148" i="158"/>
  <c r="Q148" i="158"/>
  <c r="G148" i="158"/>
  <c r="AK63" i="158"/>
  <c r="G147" i="158"/>
  <c r="Q146" i="158"/>
  <c r="V145" i="158"/>
  <c r="AK60" i="158"/>
  <c r="Q144" i="158"/>
  <c r="G144" i="158"/>
  <c r="Q143" i="158"/>
  <c r="AK58" i="158"/>
  <c r="V142" i="158"/>
  <c r="Q142" i="158"/>
  <c r="L142" i="158"/>
  <c r="Q141" i="158"/>
  <c r="G141" i="158"/>
  <c r="AK56" i="158"/>
  <c r="Q140" i="158"/>
  <c r="AK55" i="158"/>
  <c r="AA139" i="158"/>
  <c r="Q139" i="158"/>
  <c r="L139" i="158"/>
  <c r="AK54" i="158"/>
  <c r="V138" i="158"/>
  <c r="Q138" i="158"/>
  <c r="G138" i="158"/>
  <c r="AP62" i="158"/>
  <c r="AA137" i="158"/>
  <c r="Q137" i="158"/>
  <c r="V136" i="158"/>
  <c r="Q136" i="158"/>
  <c r="L136" i="158"/>
  <c r="G136" i="158"/>
  <c r="AK51" i="158"/>
  <c r="AA135" i="158"/>
  <c r="Q135" i="158"/>
  <c r="AP59" i="158"/>
  <c r="AK50" i="158"/>
  <c r="V134" i="158"/>
  <c r="G134" i="158"/>
  <c r="AA133" i="158"/>
  <c r="Q133" i="158"/>
  <c r="AP57" i="158"/>
  <c r="AK48" i="158"/>
  <c r="AA132" i="158"/>
  <c r="Q132" i="158"/>
  <c r="AP56" i="158"/>
  <c r="AK47" i="158"/>
  <c r="V131" i="158"/>
  <c r="Q131" i="158"/>
  <c r="L131" i="158"/>
  <c r="G131" i="158"/>
  <c r="AP55" i="158"/>
  <c r="AK46" i="158"/>
  <c r="AA130" i="158"/>
  <c r="Q130" i="158"/>
  <c r="G130" i="158"/>
  <c r="AP54" i="158"/>
  <c r="AK45" i="158"/>
  <c r="L129" i="158"/>
  <c r="AP53" i="158"/>
  <c r="AK44" i="158"/>
  <c r="AA128" i="158"/>
  <c r="V128" i="158"/>
  <c r="Q128" i="158"/>
  <c r="L128" i="158"/>
  <c r="G128" i="158"/>
  <c r="AK43" i="158"/>
  <c r="Q127" i="158"/>
  <c r="AP51" i="158"/>
  <c r="AA126" i="158"/>
  <c r="V126" i="158"/>
  <c r="AP50" i="158"/>
  <c r="Q125" i="158"/>
  <c r="L125" i="158"/>
  <c r="AP49" i="158"/>
  <c r="AK40" i="158"/>
  <c r="AA124" i="158"/>
  <c r="V124" i="158"/>
  <c r="Q124" i="158"/>
  <c r="AK39" i="158"/>
  <c r="AA123" i="158"/>
  <c r="Q123" i="158"/>
  <c r="AP47" i="158"/>
  <c r="AK38" i="158"/>
  <c r="V122" i="158"/>
  <c r="Q122" i="158"/>
  <c r="AK37" i="158"/>
  <c r="AA121" i="158"/>
  <c r="Q121" i="158"/>
  <c r="L121" i="158"/>
  <c r="G121" i="158"/>
  <c r="AK35" i="158"/>
  <c r="AA119" i="158"/>
  <c r="Q119" i="158"/>
  <c r="AP43" i="158"/>
  <c r="V118" i="158"/>
  <c r="AK33" i="158"/>
  <c r="AA117" i="158"/>
  <c r="Q117" i="158"/>
  <c r="G117" i="158"/>
  <c r="AK32" i="158"/>
  <c r="V116" i="158"/>
  <c r="L116" i="158"/>
  <c r="G116" i="158"/>
  <c r="AP40" i="158"/>
  <c r="AK31" i="158"/>
  <c r="AA115" i="158"/>
  <c r="V115" i="158"/>
  <c r="Q115" i="158"/>
  <c r="L115" i="158"/>
  <c r="AP39" i="158"/>
  <c r="AK30" i="158"/>
  <c r="G114" i="158"/>
  <c r="AK29" i="158"/>
  <c r="AA113" i="158"/>
  <c r="V113" i="158"/>
  <c r="AK28" i="158"/>
  <c r="L112" i="158"/>
  <c r="G112" i="158"/>
  <c r="AP36" i="158"/>
  <c r="V111" i="158"/>
  <c r="Q111" i="158"/>
  <c r="AK26" i="158"/>
  <c r="AA110" i="158"/>
  <c r="V110" i="158"/>
  <c r="AP34" i="158"/>
  <c r="AK25" i="158"/>
  <c r="V109" i="158"/>
  <c r="L109" i="158"/>
  <c r="V108" i="158"/>
  <c r="Q108" i="158"/>
  <c r="L108" i="158"/>
  <c r="G108" i="158"/>
  <c r="AK23" i="158"/>
  <c r="AA107" i="158"/>
  <c r="V107" i="158"/>
  <c r="G107" i="158"/>
  <c r="AK22" i="158"/>
  <c r="V106" i="158"/>
  <c r="AK21" i="158"/>
  <c r="AA105" i="158"/>
  <c r="V105" i="158"/>
  <c r="L105" i="158"/>
  <c r="AK20" i="158"/>
  <c r="V104" i="158"/>
  <c r="G104" i="158"/>
  <c r="AA103" i="158"/>
  <c r="V103" i="158"/>
  <c r="G103" i="158"/>
  <c r="V102" i="158"/>
  <c r="Q102" i="158"/>
  <c r="G102" i="158"/>
  <c r="AK17" i="158"/>
  <c r="V101" i="158"/>
  <c r="AA100" i="158"/>
  <c r="V100" i="158"/>
  <c r="L100" i="158"/>
  <c r="G100" i="158"/>
  <c r="AA99" i="158"/>
  <c r="V99" i="158"/>
  <c r="V98" i="158"/>
  <c r="Q98" i="158"/>
  <c r="G98" i="158"/>
  <c r="AK13" i="158"/>
  <c r="AA97" i="158"/>
  <c r="V97" i="158"/>
  <c r="V96" i="158"/>
  <c r="G96" i="158"/>
  <c r="AA95" i="158"/>
  <c r="V95" i="158"/>
  <c r="Q95" i="158"/>
  <c r="G95" i="158"/>
  <c r="AK10" i="158"/>
  <c r="AA94" i="158"/>
  <c r="V94" i="158"/>
  <c r="L94" i="158"/>
  <c r="G94" i="158"/>
  <c r="AK9" i="158"/>
  <c r="AA93" i="158"/>
  <c r="V93" i="158"/>
  <c r="AK8" i="158"/>
  <c r="V92" i="158"/>
  <c r="Q92" i="158"/>
  <c r="G92" i="158"/>
  <c r="AK7" i="158"/>
  <c r="AA91" i="158"/>
  <c r="V91" i="158"/>
  <c r="G91" i="158"/>
  <c r="AK6" i="158"/>
  <c r="V90" i="158"/>
  <c r="AK5" i="158"/>
  <c r="AA89" i="158"/>
  <c r="Q89" i="158"/>
  <c r="AK4" i="158"/>
  <c r="L88" i="158"/>
  <c r="AK3" i="158"/>
  <c r="AA87" i="158"/>
  <c r="V87" i="158"/>
  <c r="Q87" i="158"/>
  <c r="L87" i="158"/>
  <c r="G87" i="158"/>
  <c r="Q81" i="158"/>
  <c r="Q80" i="158"/>
  <c r="AF79" i="158"/>
  <c r="AF78" i="158"/>
  <c r="AF77" i="158"/>
  <c r="AF76" i="158"/>
  <c r="Q76" i="158"/>
  <c r="Q75" i="158"/>
  <c r="AF74" i="158"/>
  <c r="AF157" i="158"/>
  <c r="AF73" i="158"/>
  <c r="Q73" i="158"/>
  <c r="AF72" i="158"/>
  <c r="AF71" i="158"/>
  <c r="V71" i="158"/>
  <c r="AF70" i="158"/>
  <c r="V70" i="158"/>
  <c r="Q70" i="158"/>
  <c r="AF69" i="158"/>
  <c r="Q69" i="158"/>
  <c r="AF68" i="158"/>
  <c r="V68" i="158"/>
  <c r="V67" i="158"/>
  <c r="Q67" i="158"/>
  <c r="AK150" i="158"/>
  <c r="AF149" i="158"/>
  <c r="AK148" i="158"/>
  <c r="AF64" i="158"/>
  <c r="V64" i="158"/>
  <c r="Q64" i="158"/>
  <c r="V63" i="158"/>
  <c r="Q63" i="158"/>
  <c r="G63" i="158"/>
  <c r="AF62" i="158"/>
  <c r="V62" i="158"/>
  <c r="G62" i="158"/>
  <c r="AK145" i="158"/>
  <c r="AF145" i="158"/>
  <c r="V61" i="158"/>
  <c r="G61" i="158"/>
  <c r="AK144" i="158"/>
  <c r="AF144" i="158"/>
  <c r="AF60" i="158"/>
  <c r="V60" i="158"/>
  <c r="G60" i="158"/>
  <c r="AF143" i="158"/>
  <c r="AF59" i="158"/>
  <c r="Q59" i="158"/>
  <c r="G59" i="158"/>
  <c r="AF142" i="158"/>
  <c r="V58" i="158"/>
  <c r="G58" i="158"/>
  <c r="AF141" i="158"/>
  <c r="AF57" i="158"/>
  <c r="Q57" i="158"/>
  <c r="G57" i="158"/>
  <c r="AF140" i="158"/>
  <c r="AF56" i="158"/>
  <c r="V56" i="158"/>
  <c r="G56" i="158"/>
  <c r="AK139" i="158"/>
  <c r="AF139" i="158"/>
  <c r="AF55" i="158"/>
  <c r="AF138" i="158"/>
  <c r="V54" i="158"/>
  <c r="Q54" i="158"/>
  <c r="G54" i="158"/>
  <c r="AF137" i="158"/>
  <c r="AA53" i="158"/>
  <c r="Q53" i="158"/>
  <c r="AF136" i="158"/>
  <c r="AF52" i="158"/>
  <c r="AF135" i="158"/>
  <c r="AF51" i="158"/>
  <c r="AA51" i="158"/>
  <c r="Q51" i="158"/>
  <c r="AK134" i="158"/>
  <c r="AF134" i="158"/>
  <c r="AA50" i="158"/>
  <c r="V50" i="158"/>
  <c r="G50" i="158"/>
  <c r="AF133" i="158"/>
  <c r="AF49" i="158"/>
  <c r="AA49" i="158"/>
  <c r="L49" i="158"/>
  <c r="AF132" i="158"/>
  <c r="AF48" i="158"/>
  <c r="AA48" i="158"/>
  <c r="L48" i="158"/>
  <c r="AF131" i="158"/>
  <c r="AF47" i="158"/>
  <c r="AA47" i="158"/>
  <c r="Q47" i="158"/>
  <c r="G47" i="158"/>
  <c r="AF130" i="158"/>
  <c r="AA46" i="158"/>
  <c r="V46" i="158"/>
  <c r="Q46" i="158"/>
  <c r="L46" i="158"/>
  <c r="AK129" i="158"/>
  <c r="AF129" i="158"/>
  <c r="V45" i="158"/>
  <c r="Q45" i="158"/>
  <c r="AK128" i="158"/>
  <c r="AF128" i="158"/>
  <c r="AF44" i="158"/>
  <c r="AA44" i="158"/>
  <c r="G44" i="158"/>
  <c r="AF127" i="158"/>
  <c r="L43" i="158"/>
  <c r="G43" i="158"/>
  <c r="AF126" i="158"/>
  <c r="AF42" i="158"/>
  <c r="AA42" i="158"/>
  <c r="V42" i="158"/>
  <c r="Q42" i="158"/>
  <c r="G42" i="158"/>
  <c r="AK125" i="158"/>
  <c r="AF125" i="158"/>
  <c r="AF41" i="158"/>
  <c r="AA41" i="158"/>
  <c r="V41" i="158"/>
  <c r="L41" i="158"/>
  <c r="G41" i="158"/>
  <c r="AF124" i="158"/>
  <c r="AA40" i="158"/>
  <c r="V40" i="158"/>
  <c r="L40" i="158"/>
  <c r="G40" i="158"/>
  <c r="AA39" i="158"/>
  <c r="V39" i="158"/>
  <c r="Q39" i="158"/>
  <c r="L39" i="158"/>
  <c r="G39" i="158"/>
  <c r="AK122" i="158"/>
  <c r="AF122" i="158"/>
  <c r="AF38" i="158"/>
  <c r="AA38" i="158"/>
  <c r="V38" i="158"/>
  <c r="AF121" i="158"/>
  <c r="AA37" i="158"/>
  <c r="V37" i="158"/>
  <c r="AF120" i="158"/>
  <c r="AF36" i="158"/>
  <c r="V36" i="158"/>
  <c r="Q36" i="158"/>
  <c r="G36" i="158"/>
  <c r="AF35" i="158"/>
  <c r="AA35" i="158"/>
  <c r="G35" i="158"/>
  <c r="AK118" i="158"/>
  <c r="AF118" i="158"/>
  <c r="AF34" i="158"/>
  <c r="Q34" i="158"/>
  <c r="G34" i="158"/>
  <c r="AK117" i="158"/>
  <c r="AF33" i="158"/>
  <c r="L33" i="158"/>
  <c r="AF116" i="158"/>
  <c r="AF32" i="158"/>
  <c r="AA32" i="158"/>
  <c r="V32" i="158"/>
  <c r="L32" i="158"/>
  <c r="AF31" i="158"/>
  <c r="V31" i="158"/>
  <c r="Q31" i="158"/>
  <c r="L31" i="158"/>
  <c r="G31" i="158"/>
  <c r="AK114" i="158"/>
  <c r="AF114" i="158"/>
  <c r="AF30" i="158"/>
  <c r="V30" i="158"/>
  <c r="Q30" i="158"/>
  <c r="L30" i="158"/>
  <c r="AA29" i="158"/>
  <c r="V29" i="158"/>
  <c r="Q29" i="158"/>
  <c r="L29" i="158"/>
  <c r="G29" i="158"/>
  <c r="AF112" i="158"/>
  <c r="AF28" i="158"/>
  <c r="V28" i="158"/>
  <c r="Q28" i="158"/>
  <c r="G28" i="158"/>
  <c r="AK111" i="158"/>
  <c r="AF111" i="158"/>
  <c r="AF27" i="158"/>
  <c r="AA27" i="158"/>
  <c r="V27" i="158"/>
  <c r="Q27" i="158"/>
  <c r="V26" i="158"/>
  <c r="Q26" i="158"/>
  <c r="G26" i="158"/>
  <c r="AF109" i="158"/>
  <c r="V25" i="158"/>
  <c r="Q25" i="158"/>
  <c r="AK108" i="158"/>
  <c r="AF108" i="158"/>
  <c r="AA24" i="158"/>
  <c r="V24" i="158"/>
  <c r="G24" i="158"/>
  <c r="AK107" i="158"/>
  <c r="AF107" i="158"/>
  <c r="V23" i="158"/>
  <c r="Q23" i="158"/>
  <c r="AF106" i="158"/>
  <c r="V22" i="158"/>
  <c r="G22" i="158"/>
  <c r="AF105" i="158"/>
  <c r="AF21" i="158"/>
  <c r="V21" i="158"/>
  <c r="Q21" i="158"/>
  <c r="G21" i="158"/>
  <c r="AF104" i="158"/>
  <c r="V20" i="158"/>
  <c r="Q20" i="158"/>
  <c r="G20" i="158"/>
  <c r="AK103" i="158"/>
  <c r="AF103" i="158"/>
  <c r="V19" i="158"/>
  <c r="Q19" i="158"/>
  <c r="L19" i="158"/>
  <c r="AF18" i="158"/>
  <c r="AA18" i="158"/>
  <c r="V18" i="158"/>
  <c r="Q18" i="158"/>
  <c r="G18" i="158"/>
  <c r="AF101" i="158"/>
  <c r="V17" i="158"/>
  <c r="Q17" i="158"/>
  <c r="AA16" i="158"/>
  <c r="V16" i="158"/>
  <c r="Q16" i="158"/>
  <c r="G16" i="158"/>
  <c r="AK99" i="158"/>
  <c r="AF99" i="158"/>
  <c r="AF15" i="158"/>
  <c r="V15" i="158"/>
  <c r="Q15" i="158"/>
  <c r="L15" i="158"/>
  <c r="AF98" i="158"/>
  <c r="V14" i="158"/>
  <c r="Q14" i="158"/>
  <c r="L14" i="158"/>
  <c r="G14" i="158"/>
  <c r="AF97" i="158"/>
  <c r="AF13" i="158"/>
  <c r="Q13" i="158"/>
  <c r="L13" i="158"/>
  <c r="AF96" i="158"/>
  <c r="Q12" i="158"/>
  <c r="G12" i="158"/>
  <c r="AF11" i="158"/>
  <c r="V11" i="158"/>
  <c r="L11" i="158"/>
  <c r="AK94" i="158"/>
  <c r="AA10" i="158"/>
  <c r="V10" i="158"/>
  <c r="Q10" i="158"/>
  <c r="G10" i="158"/>
  <c r="AK93" i="158"/>
  <c r="AF93" i="158"/>
  <c r="V9" i="158"/>
  <c r="AK92" i="158"/>
  <c r="AF92" i="158"/>
  <c r="AF8" i="158"/>
  <c r="V8" i="158"/>
  <c r="Q8" i="158"/>
  <c r="L8" i="158"/>
  <c r="G8" i="158"/>
  <c r="V7" i="158"/>
  <c r="AA6" i="158"/>
  <c r="V6" i="158"/>
  <c r="Q6" i="158"/>
  <c r="AF5" i="158"/>
  <c r="L5" i="158"/>
  <c r="G5" i="158"/>
  <c r="AA4" i="158"/>
  <c r="V4" i="158"/>
  <c r="AK87" i="158"/>
  <c r="AF87" i="158"/>
  <c r="AF3" i="158"/>
  <c r="AA3" i="158"/>
  <c r="Q3" i="158"/>
  <c r="L3" i="158"/>
  <c r="G3" i="158"/>
  <c r="AK81" i="157"/>
  <c r="AK80" i="157"/>
  <c r="AK79" i="157"/>
  <c r="Q163" i="157"/>
  <c r="AK78" i="157"/>
  <c r="Q162" i="157"/>
  <c r="AK77" i="157"/>
  <c r="Q161" i="157"/>
  <c r="V160" i="157"/>
  <c r="Q160" i="157"/>
  <c r="AK75" i="157"/>
  <c r="AK74" i="157"/>
  <c r="Q158" i="157"/>
  <c r="G158" i="157"/>
  <c r="Q157" i="157"/>
  <c r="G157" i="157"/>
  <c r="V156" i="157"/>
  <c r="Q156" i="157"/>
  <c r="V154" i="157"/>
  <c r="Q154" i="157"/>
  <c r="AK69" i="157"/>
  <c r="Q153" i="157"/>
  <c r="G153" i="157"/>
  <c r="Q152" i="157"/>
  <c r="G152" i="157"/>
  <c r="V151" i="157"/>
  <c r="Q151" i="157"/>
  <c r="G151" i="157"/>
  <c r="AK66" i="157"/>
  <c r="Q150" i="157"/>
  <c r="G150" i="157"/>
  <c r="Q149" i="157"/>
  <c r="G149" i="157"/>
  <c r="V148" i="157"/>
  <c r="Q148" i="157"/>
  <c r="G148" i="157"/>
  <c r="AK63" i="157"/>
  <c r="G147" i="157"/>
  <c r="Q146" i="157"/>
  <c r="V145" i="157"/>
  <c r="AK60" i="157"/>
  <c r="Q144" i="157"/>
  <c r="G144" i="157"/>
  <c r="Q143" i="157"/>
  <c r="AK58" i="157"/>
  <c r="V142" i="157"/>
  <c r="Q142" i="157"/>
  <c r="L142" i="157"/>
  <c r="Q141" i="157"/>
  <c r="G141" i="157"/>
  <c r="AK56" i="157"/>
  <c r="Q140" i="157"/>
  <c r="AK55" i="157"/>
  <c r="AA139" i="157"/>
  <c r="Q139" i="157"/>
  <c r="L139" i="157"/>
  <c r="AK54" i="157"/>
  <c r="V138" i="157"/>
  <c r="Q138" i="157"/>
  <c r="G138" i="157"/>
  <c r="AP62" i="157"/>
  <c r="AA137" i="157"/>
  <c r="Q137" i="157"/>
  <c r="V136" i="157"/>
  <c r="Q136" i="157"/>
  <c r="L136" i="157"/>
  <c r="G136" i="157"/>
  <c r="AK51" i="157"/>
  <c r="AA135" i="157"/>
  <c r="Q135" i="157"/>
  <c r="AP59" i="157"/>
  <c r="AK50" i="157"/>
  <c r="V134" i="157"/>
  <c r="G134" i="157"/>
  <c r="AA133" i="157"/>
  <c r="Q133" i="157"/>
  <c r="AP57" i="157"/>
  <c r="AK48" i="157"/>
  <c r="AA132" i="157"/>
  <c r="Q132" i="157"/>
  <c r="AP56" i="157"/>
  <c r="AK47" i="157"/>
  <c r="V131" i="157"/>
  <c r="Q131" i="157"/>
  <c r="L131" i="157"/>
  <c r="G131" i="157"/>
  <c r="AP55" i="157"/>
  <c r="AK46" i="157"/>
  <c r="AA130" i="157"/>
  <c r="Q130" i="157"/>
  <c r="G130" i="157"/>
  <c r="AP54" i="157"/>
  <c r="AK45" i="157"/>
  <c r="L129" i="157"/>
  <c r="AP53" i="157"/>
  <c r="AK44" i="157"/>
  <c r="AA128" i="157"/>
  <c r="V128" i="157"/>
  <c r="Q128" i="157"/>
  <c r="L128" i="157"/>
  <c r="G128" i="157"/>
  <c r="AK43" i="157"/>
  <c r="Q127" i="157"/>
  <c r="AP51" i="157"/>
  <c r="AA126" i="157"/>
  <c r="V126" i="157"/>
  <c r="AP50" i="157"/>
  <c r="Q125" i="157"/>
  <c r="L125" i="157"/>
  <c r="AP49" i="157"/>
  <c r="AK40" i="157"/>
  <c r="AA124" i="157"/>
  <c r="V124" i="157"/>
  <c r="Q124" i="157"/>
  <c r="AK39" i="157"/>
  <c r="AA123" i="157"/>
  <c r="Q123" i="157"/>
  <c r="AP47" i="157"/>
  <c r="AK38" i="157"/>
  <c r="V122" i="157"/>
  <c r="Q122" i="157"/>
  <c r="AK37" i="157"/>
  <c r="AA121" i="157"/>
  <c r="Q121" i="157"/>
  <c r="L121" i="157"/>
  <c r="G121" i="157"/>
  <c r="AK35" i="157"/>
  <c r="AA119" i="157"/>
  <c r="Q119" i="157"/>
  <c r="AP43" i="157"/>
  <c r="V118" i="157"/>
  <c r="AK33" i="157"/>
  <c r="AA117" i="157"/>
  <c r="Q117" i="157"/>
  <c r="G117" i="157"/>
  <c r="AK32" i="157"/>
  <c r="V116" i="157"/>
  <c r="L116" i="157"/>
  <c r="G116" i="157"/>
  <c r="AP40" i="157"/>
  <c r="AK31" i="157"/>
  <c r="AA115" i="157"/>
  <c r="V115" i="157"/>
  <c r="Q115" i="157"/>
  <c r="L115" i="157"/>
  <c r="AP39" i="157"/>
  <c r="AK30" i="157"/>
  <c r="G114" i="157"/>
  <c r="AK29" i="157"/>
  <c r="AA113" i="157"/>
  <c r="V113" i="157"/>
  <c r="AK28" i="157"/>
  <c r="L112" i="157"/>
  <c r="G112" i="157"/>
  <c r="AP36" i="157"/>
  <c r="V111" i="157"/>
  <c r="Q111" i="157"/>
  <c r="AK26" i="157"/>
  <c r="AA110" i="157"/>
  <c r="V110" i="157"/>
  <c r="AP34" i="157"/>
  <c r="AK25" i="157"/>
  <c r="V109" i="157"/>
  <c r="L109" i="157"/>
  <c r="V108" i="157"/>
  <c r="Q108" i="157"/>
  <c r="L108" i="157"/>
  <c r="G108" i="157"/>
  <c r="AK23" i="157"/>
  <c r="AA107" i="157"/>
  <c r="V107" i="157"/>
  <c r="G107" i="157"/>
  <c r="AK22" i="157"/>
  <c r="V106" i="157"/>
  <c r="AK21" i="157"/>
  <c r="AA105" i="157"/>
  <c r="V105" i="157"/>
  <c r="L105" i="157"/>
  <c r="AK20" i="157"/>
  <c r="V104" i="157"/>
  <c r="G104" i="157"/>
  <c r="AA103" i="157"/>
  <c r="V103" i="157"/>
  <c r="G103" i="157"/>
  <c r="V102" i="157"/>
  <c r="Q102" i="157"/>
  <c r="G102" i="157"/>
  <c r="AK17" i="157"/>
  <c r="V101" i="157"/>
  <c r="AA100" i="157"/>
  <c r="V100" i="157"/>
  <c r="L100" i="157"/>
  <c r="G100" i="157"/>
  <c r="AA99" i="157"/>
  <c r="V99" i="157"/>
  <c r="V98" i="157"/>
  <c r="Q98" i="157"/>
  <c r="G98" i="157"/>
  <c r="AK13" i="157"/>
  <c r="AA97" i="157"/>
  <c r="V97" i="157"/>
  <c r="V96" i="157"/>
  <c r="G96" i="157"/>
  <c r="AA95" i="157"/>
  <c r="V95" i="157"/>
  <c r="Q95" i="157"/>
  <c r="G95" i="157"/>
  <c r="AK10" i="157"/>
  <c r="AA94" i="157"/>
  <c r="V94" i="157"/>
  <c r="L94" i="157"/>
  <c r="G94" i="157"/>
  <c r="AK9" i="157"/>
  <c r="AA93" i="157"/>
  <c r="V93" i="157"/>
  <c r="AK8" i="157"/>
  <c r="V92" i="157"/>
  <c r="Q92" i="157"/>
  <c r="G92" i="157"/>
  <c r="AK7" i="157"/>
  <c r="AA91" i="157"/>
  <c r="V91" i="157"/>
  <c r="G91" i="157"/>
  <c r="AK6" i="157"/>
  <c r="V90" i="157"/>
  <c r="AK5" i="157"/>
  <c r="AA89" i="157"/>
  <c r="Q89" i="157"/>
  <c r="AK4" i="157"/>
  <c r="L88" i="157"/>
  <c r="AK3" i="157"/>
  <c r="AA87" i="157"/>
  <c r="V87" i="157"/>
  <c r="Q87" i="157"/>
  <c r="L87" i="157"/>
  <c r="G87" i="157"/>
  <c r="Q81" i="157"/>
  <c r="Q80" i="157"/>
  <c r="AF79" i="157"/>
  <c r="AF78" i="157"/>
  <c r="AF77" i="157"/>
  <c r="AF76" i="157"/>
  <c r="Q76" i="157"/>
  <c r="Q75" i="157"/>
  <c r="AF74" i="157"/>
  <c r="AF157" i="157"/>
  <c r="AF73" i="157"/>
  <c r="Q73" i="157"/>
  <c r="AF72" i="157"/>
  <c r="AF71" i="157"/>
  <c r="V71" i="157"/>
  <c r="AF70" i="157"/>
  <c r="V70" i="157"/>
  <c r="Q70" i="157"/>
  <c r="AF69" i="157"/>
  <c r="Q69" i="157"/>
  <c r="AF68" i="157"/>
  <c r="V68" i="157"/>
  <c r="V67" i="157"/>
  <c r="Q67" i="157"/>
  <c r="AK150" i="157"/>
  <c r="AF149" i="157"/>
  <c r="AK148" i="157"/>
  <c r="AF64" i="157"/>
  <c r="V64" i="157"/>
  <c r="Q64" i="157"/>
  <c r="V63" i="157"/>
  <c r="Q63" i="157"/>
  <c r="G63" i="157"/>
  <c r="AF62" i="157"/>
  <c r="V62" i="157"/>
  <c r="G62" i="157"/>
  <c r="AK145" i="157"/>
  <c r="AF145" i="157"/>
  <c r="V61" i="157"/>
  <c r="G61" i="157"/>
  <c r="AK144" i="157"/>
  <c r="AF144" i="157"/>
  <c r="AF60" i="157"/>
  <c r="V60" i="157"/>
  <c r="G60" i="157"/>
  <c r="AF143" i="157"/>
  <c r="AF59" i="157"/>
  <c r="Q59" i="157"/>
  <c r="G59" i="157"/>
  <c r="AF142" i="157"/>
  <c r="V58" i="157"/>
  <c r="G58" i="157"/>
  <c r="AF141" i="157"/>
  <c r="AF57" i="157"/>
  <c r="Q57" i="157"/>
  <c r="G57" i="157"/>
  <c r="AF140" i="157"/>
  <c r="AF56" i="157"/>
  <c r="V56" i="157"/>
  <c r="G56" i="157"/>
  <c r="AK139" i="157"/>
  <c r="AF139" i="157"/>
  <c r="AF55" i="157"/>
  <c r="AF138" i="157"/>
  <c r="V54" i="157"/>
  <c r="Q54" i="157"/>
  <c r="G54" i="157"/>
  <c r="AF137" i="157"/>
  <c r="AA53" i="157"/>
  <c r="Q53" i="157"/>
  <c r="AF136" i="157"/>
  <c r="AF52" i="157"/>
  <c r="AF135" i="157"/>
  <c r="AF51" i="157"/>
  <c r="AA51" i="157"/>
  <c r="Q51" i="157"/>
  <c r="AK134" i="157"/>
  <c r="AF134" i="157"/>
  <c r="AA50" i="157"/>
  <c r="V50" i="157"/>
  <c r="G50" i="157"/>
  <c r="AF133" i="157"/>
  <c r="AF49" i="157"/>
  <c r="AA49" i="157"/>
  <c r="L49" i="157"/>
  <c r="AF132" i="157"/>
  <c r="AF48" i="157"/>
  <c r="AA48" i="157"/>
  <c r="L48" i="157"/>
  <c r="AF131" i="157"/>
  <c r="AF47" i="157"/>
  <c r="AA47" i="157"/>
  <c r="Q47" i="157"/>
  <c r="G47" i="157"/>
  <c r="AF130" i="157"/>
  <c r="AA46" i="157"/>
  <c r="V46" i="157"/>
  <c r="Q46" i="157"/>
  <c r="L46" i="157"/>
  <c r="AK129" i="157"/>
  <c r="AF129" i="157"/>
  <c r="V45" i="157"/>
  <c r="Q45" i="157"/>
  <c r="AK128" i="157"/>
  <c r="AF128" i="157"/>
  <c r="AF44" i="157"/>
  <c r="AA44" i="157"/>
  <c r="G44" i="157"/>
  <c r="AF127" i="157"/>
  <c r="L43" i="157"/>
  <c r="G43" i="157"/>
  <c r="AF126" i="157"/>
  <c r="AF42" i="157"/>
  <c r="AA42" i="157"/>
  <c r="V42" i="157"/>
  <c r="Q42" i="157"/>
  <c r="G42" i="157"/>
  <c r="AK125" i="157"/>
  <c r="AF125" i="157"/>
  <c r="AF41" i="157"/>
  <c r="AA41" i="157"/>
  <c r="V41" i="157"/>
  <c r="L41" i="157"/>
  <c r="G41" i="157"/>
  <c r="AF124" i="157"/>
  <c r="AA40" i="157"/>
  <c r="V40" i="157"/>
  <c r="L40" i="157"/>
  <c r="G40" i="157"/>
  <c r="AA39" i="157"/>
  <c r="V39" i="157"/>
  <c r="Q39" i="157"/>
  <c r="L39" i="157"/>
  <c r="G39" i="157"/>
  <c r="AK122" i="157"/>
  <c r="AF122" i="157"/>
  <c r="AF38" i="157"/>
  <c r="AA38" i="157"/>
  <c r="V38" i="157"/>
  <c r="AF121" i="157"/>
  <c r="AA37" i="157"/>
  <c r="V37" i="157"/>
  <c r="AF120" i="157"/>
  <c r="AF36" i="157"/>
  <c r="V36" i="157"/>
  <c r="Q36" i="157"/>
  <c r="G36" i="157"/>
  <c r="AF35" i="157"/>
  <c r="AA35" i="157"/>
  <c r="G35" i="157"/>
  <c r="AK118" i="157"/>
  <c r="AF118" i="157"/>
  <c r="AF34" i="157"/>
  <c r="Q34" i="157"/>
  <c r="G34" i="157"/>
  <c r="AK117" i="157"/>
  <c r="AF33" i="157"/>
  <c r="L33" i="157"/>
  <c r="AF116" i="157"/>
  <c r="AF32" i="157"/>
  <c r="AA32" i="157"/>
  <c r="V32" i="157"/>
  <c r="L32" i="157"/>
  <c r="AF31" i="157"/>
  <c r="V31" i="157"/>
  <c r="Q31" i="157"/>
  <c r="L31" i="157"/>
  <c r="G31" i="157"/>
  <c r="AK114" i="157"/>
  <c r="AF114" i="157"/>
  <c r="AF30" i="157"/>
  <c r="V30" i="157"/>
  <c r="Q30" i="157"/>
  <c r="L30" i="157"/>
  <c r="AA29" i="157"/>
  <c r="V29" i="157"/>
  <c r="Q29" i="157"/>
  <c r="L29" i="157"/>
  <c r="G29" i="157"/>
  <c r="AF112" i="157"/>
  <c r="AF28" i="157"/>
  <c r="V28" i="157"/>
  <c r="Q28" i="157"/>
  <c r="G28" i="157"/>
  <c r="AK111" i="157"/>
  <c r="AF111" i="157"/>
  <c r="AF27" i="157"/>
  <c r="AA27" i="157"/>
  <c r="V27" i="157"/>
  <c r="Q27" i="157"/>
  <c r="V26" i="157"/>
  <c r="Q26" i="157"/>
  <c r="G26" i="157"/>
  <c r="AF109" i="157"/>
  <c r="V25" i="157"/>
  <c r="Q25" i="157"/>
  <c r="AK108" i="157"/>
  <c r="AF108" i="157"/>
  <c r="AA24" i="157"/>
  <c r="V24" i="157"/>
  <c r="G24" i="157"/>
  <c r="AK107" i="157"/>
  <c r="AF107" i="157"/>
  <c r="V23" i="157"/>
  <c r="Q23" i="157"/>
  <c r="AF106" i="157"/>
  <c r="V22" i="157"/>
  <c r="G22" i="157"/>
  <c r="AF105" i="157"/>
  <c r="AF21" i="157"/>
  <c r="V21" i="157"/>
  <c r="Q21" i="157"/>
  <c r="G21" i="157"/>
  <c r="AF104" i="157"/>
  <c r="V20" i="157"/>
  <c r="Q20" i="157"/>
  <c r="G20" i="157"/>
  <c r="AK103" i="157"/>
  <c r="AF103" i="157"/>
  <c r="V19" i="157"/>
  <c r="Q19" i="157"/>
  <c r="L19" i="157"/>
  <c r="AF18" i="157"/>
  <c r="AA18" i="157"/>
  <c r="V18" i="157"/>
  <c r="Q18" i="157"/>
  <c r="G18" i="157"/>
  <c r="AF101" i="157"/>
  <c r="V17" i="157"/>
  <c r="Q17" i="157"/>
  <c r="AA16" i="157"/>
  <c r="V16" i="157"/>
  <c r="Q16" i="157"/>
  <c r="G16" i="157"/>
  <c r="AK99" i="157"/>
  <c r="AF99" i="157"/>
  <c r="AF15" i="157"/>
  <c r="V15" i="157"/>
  <c r="Q15" i="157"/>
  <c r="L15" i="157"/>
  <c r="AF98" i="157"/>
  <c r="V14" i="157"/>
  <c r="Q14" i="157"/>
  <c r="L14" i="157"/>
  <c r="G14" i="157"/>
  <c r="AF97" i="157"/>
  <c r="AF13" i="157"/>
  <c r="Q13" i="157"/>
  <c r="L13" i="157"/>
  <c r="AF96" i="157"/>
  <c r="Q12" i="157"/>
  <c r="G12" i="157"/>
  <c r="AF11" i="157"/>
  <c r="V11" i="157"/>
  <c r="L11" i="157"/>
  <c r="AK94" i="157"/>
  <c r="AA10" i="157"/>
  <c r="V10" i="157"/>
  <c r="Q10" i="157"/>
  <c r="G10" i="157"/>
  <c r="AK93" i="157"/>
  <c r="AF93" i="157"/>
  <c r="V9" i="157"/>
  <c r="AK92" i="157"/>
  <c r="AF92" i="157"/>
  <c r="AF8" i="157"/>
  <c r="V8" i="157"/>
  <c r="Q8" i="157"/>
  <c r="L8" i="157"/>
  <c r="G8" i="157"/>
  <c r="V7" i="157"/>
  <c r="AA6" i="157"/>
  <c r="V6" i="157"/>
  <c r="Q6" i="157"/>
  <c r="AF5" i="157"/>
  <c r="L5" i="157"/>
  <c r="G5" i="157"/>
  <c r="AA4" i="157"/>
  <c r="V4" i="157"/>
  <c r="AK87" i="157"/>
  <c r="AF87" i="157"/>
  <c r="AF3" i="157"/>
  <c r="AA3" i="157"/>
  <c r="Q3" i="157"/>
  <c r="L3" i="157"/>
  <c r="G3" i="157"/>
  <c r="AK81" i="156"/>
  <c r="AK80" i="156"/>
  <c r="AK79" i="156"/>
  <c r="Q163" i="156"/>
  <c r="AK78" i="156"/>
  <c r="Q162" i="156"/>
  <c r="AK77" i="156"/>
  <c r="Q161" i="156"/>
  <c r="V160" i="156"/>
  <c r="Q160" i="156"/>
  <c r="AK75" i="156"/>
  <c r="AK74" i="156"/>
  <c r="Q158" i="156"/>
  <c r="G158" i="156"/>
  <c r="Q157" i="156"/>
  <c r="G157" i="156"/>
  <c r="V156" i="156"/>
  <c r="Q156" i="156"/>
  <c r="V154" i="156"/>
  <c r="Q154" i="156"/>
  <c r="AK69" i="156"/>
  <c r="Q153" i="156"/>
  <c r="G153" i="156"/>
  <c r="Q152" i="156"/>
  <c r="G152" i="156"/>
  <c r="V151" i="156"/>
  <c r="Q151" i="156"/>
  <c r="G151" i="156"/>
  <c r="AK66" i="156"/>
  <c r="Q150" i="156"/>
  <c r="G150" i="156"/>
  <c r="Q149" i="156"/>
  <c r="G149" i="156"/>
  <c r="V148" i="156"/>
  <c r="Q148" i="156"/>
  <c r="G148" i="156"/>
  <c r="AK63" i="156"/>
  <c r="G147" i="156"/>
  <c r="Q146" i="156"/>
  <c r="V145" i="156"/>
  <c r="AK60" i="156"/>
  <c r="Q144" i="156"/>
  <c r="G144" i="156"/>
  <c r="Q143" i="156"/>
  <c r="AK58" i="156"/>
  <c r="V142" i="156"/>
  <c r="Q142" i="156"/>
  <c r="L142" i="156"/>
  <c r="Q141" i="156"/>
  <c r="G141" i="156"/>
  <c r="AK56" i="156"/>
  <c r="Q140" i="156"/>
  <c r="AK55" i="156"/>
  <c r="AA139" i="156"/>
  <c r="Q139" i="156"/>
  <c r="L139" i="156"/>
  <c r="AK54" i="156"/>
  <c r="V138" i="156"/>
  <c r="Q138" i="156"/>
  <c r="G138" i="156"/>
  <c r="AP62" i="156"/>
  <c r="AA137" i="156"/>
  <c r="Q137" i="156"/>
  <c r="V136" i="156"/>
  <c r="Q136" i="156"/>
  <c r="L136" i="156"/>
  <c r="G136" i="156"/>
  <c r="AK51" i="156"/>
  <c r="AA135" i="156"/>
  <c r="Q135" i="156"/>
  <c r="AP59" i="156"/>
  <c r="AK50" i="156"/>
  <c r="V134" i="156"/>
  <c r="G134" i="156"/>
  <c r="AA133" i="156"/>
  <c r="Q133" i="156"/>
  <c r="AP57" i="156"/>
  <c r="AK48" i="156"/>
  <c r="AA132" i="156"/>
  <c r="Q132" i="156"/>
  <c r="AP56" i="156"/>
  <c r="AK47" i="156"/>
  <c r="V131" i="156"/>
  <c r="Q131" i="156"/>
  <c r="L131" i="156"/>
  <c r="G131" i="156"/>
  <c r="AP55" i="156"/>
  <c r="AK46" i="156"/>
  <c r="AA130" i="156"/>
  <c r="Q130" i="156"/>
  <c r="G130" i="156"/>
  <c r="AP54" i="156"/>
  <c r="AK45" i="156"/>
  <c r="L129" i="156"/>
  <c r="AP53" i="156"/>
  <c r="AK44" i="156"/>
  <c r="AA128" i="156"/>
  <c r="V128" i="156"/>
  <c r="Q128" i="156"/>
  <c r="L128" i="156"/>
  <c r="G128" i="156"/>
  <c r="AK43" i="156"/>
  <c r="Q127" i="156"/>
  <c r="AP51" i="156"/>
  <c r="AA126" i="156"/>
  <c r="V126" i="156"/>
  <c r="AP50" i="156"/>
  <c r="Q125" i="156"/>
  <c r="L125" i="156"/>
  <c r="AP49" i="156"/>
  <c r="AK40" i="156"/>
  <c r="AA124" i="156"/>
  <c r="V124" i="156"/>
  <c r="Q124" i="156"/>
  <c r="AK39" i="156"/>
  <c r="AA123" i="156"/>
  <c r="Q123" i="156"/>
  <c r="AP47" i="156"/>
  <c r="AK38" i="156"/>
  <c r="V122" i="156"/>
  <c r="Q122" i="156"/>
  <c r="AK37" i="156"/>
  <c r="AA121" i="156"/>
  <c r="Q121" i="156"/>
  <c r="L121" i="156"/>
  <c r="G121" i="156"/>
  <c r="AK35" i="156"/>
  <c r="AA119" i="156"/>
  <c r="Q119" i="156"/>
  <c r="AP43" i="156"/>
  <c r="V118" i="156"/>
  <c r="AK33" i="156"/>
  <c r="AA117" i="156"/>
  <c r="Q117" i="156"/>
  <c r="G117" i="156"/>
  <c r="AK32" i="156"/>
  <c r="V116" i="156"/>
  <c r="L116" i="156"/>
  <c r="G116" i="156"/>
  <c r="AP40" i="156"/>
  <c r="AK31" i="156"/>
  <c r="AA115" i="156"/>
  <c r="V115" i="156"/>
  <c r="Q115" i="156"/>
  <c r="L115" i="156"/>
  <c r="AP39" i="156"/>
  <c r="AK30" i="156"/>
  <c r="G114" i="156"/>
  <c r="AK29" i="156"/>
  <c r="AA113" i="156"/>
  <c r="V113" i="156"/>
  <c r="AK28" i="156"/>
  <c r="L112" i="156"/>
  <c r="G112" i="156"/>
  <c r="AP36" i="156"/>
  <c r="V111" i="156"/>
  <c r="Q111" i="156"/>
  <c r="AK26" i="156"/>
  <c r="AA110" i="156"/>
  <c r="V110" i="156"/>
  <c r="AP34" i="156"/>
  <c r="AK25" i="156"/>
  <c r="V109" i="156"/>
  <c r="L109" i="156"/>
  <c r="V108" i="156"/>
  <c r="Q108" i="156"/>
  <c r="L108" i="156"/>
  <c r="G108" i="156"/>
  <c r="AK23" i="156"/>
  <c r="AA107" i="156"/>
  <c r="V107" i="156"/>
  <c r="G107" i="156"/>
  <c r="AK22" i="156"/>
  <c r="V106" i="156"/>
  <c r="AK21" i="156"/>
  <c r="AA105" i="156"/>
  <c r="V105" i="156"/>
  <c r="L105" i="156"/>
  <c r="AK20" i="156"/>
  <c r="V104" i="156"/>
  <c r="G104" i="156"/>
  <c r="AA103" i="156"/>
  <c r="V103" i="156"/>
  <c r="G103" i="156"/>
  <c r="V102" i="156"/>
  <c r="Q102" i="156"/>
  <c r="G102" i="156"/>
  <c r="AK17" i="156"/>
  <c r="V101" i="156"/>
  <c r="AA100" i="156"/>
  <c r="V100" i="156"/>
  <c r="L100" i="156"/>
  <c r="G100" i="156"/>
  <c r="AA99" i="156"/>
  <c r="V99" i="156"/>
  <c r="V98" i="156"/>
  <c r="Q98" i="156"/>
  <c r="G98" i="156"/>
  <c r="AK13" i="156"/>
  <c r="AA97" i="156"/>
  <c r="V97" i="156"/>
  <c r="V96" i="156"/>
  <c r="G96" i="156"/>
  <c r="AA95" i="156"/>
  <c r="V95" i="156"/>
  <c r="Q95" i="156"/>
  <c r="G95" i="156"/>
  <c r="AK10" i="156"/>
  <c r="AA94" i="156"/>
  <c r="V94" i="156"/>
  <c r="L94" i="156"/>
  <c r="G94" i="156"/>
  <c r="AK9" i="156"/>
  <c r="AA93" i="156"/>
  <c r="V93" i="156"/>
  <c r="AK8" i="156"/>
  <c r="V92" i="156"/>
  <c r="Q92" i="156"/>
  <c r="G92" i="156"/>
  <c r="AK7" i="156"/>
  <c r="AA91" i="156"/>
  <c r="V91" i="156"/>
  <c r="G91" i="156"/>
  <c r="AK6" i="156"/>
  <c r="V90" i="156"/>
  <c r="AK5" i="156"/>
  <c r="AA89" i="156"/>
  <c r="Q89" i="156"/>
  <c r="AK4" i="156"/>
  <c r="L88" i="156"/>
  <c r="AK3" i="156"/>
  <c r="AA87" i="156"/>
  <c r="V87" i="156"/>
  <c r="Q87" i="156"/>
  <c r="L87" i="156"/>
  <c r="G87" i="156"/>
  <c r="Q81" i="156"/>
  <c r="Q80" i="156"/>
  <c r="AF79" i="156"/>
  <c r="AF78" i="156"/>
  <c r="AF77" i="156"/>
  <c r="AF76" i="156"/>
  <c r="Q76" i="156"/>
  <c r="Q75" i="156"/>
  <c r="AF74" i="156"/>
  <c r="AF157" i="156"/>
  <c r="AF73" i="156"/>
  <c r="Q73" i="156"/>
  <c r="AF72" i="156"/>
  <c r="AF71" i="156"/>
  <c r="V71" i="156"/>
  <c r="AF70" i="156"/>
  <c r="V70" i="156"/>
  <c r="Q70" i="156"/>
  <c r="AF69" i="156"/>
  <c r="Q69" i="156"/>
  <c r="AF68" i="156"/>
  <c r="V68" i="156"/>
  <c r="V67" i="156"/>
  <c r="Q67" i="156"/>
  <c r="AK150" i="156"/>
  <c r="AF149" i="156"/>
  <c r="AK148" i="156"/>
  <c r="AF64" i="156"/>
  <c r="V64" i="156"/>
  <c r="Q64" i="156"/>
  <c r="V63" i="156"/>
  <c r="Q63" i="156"/>
  <c r="G63" i="156"/>
  <c r="AF62" i="156"/>
  <c r="V62" i="156"/>
  <c r="G62" i="156"/>
  <c r="AK145" i="156"/>
  <c r="AF145" i="156"/>
  <c r="V61" i="156"/>
  <c r="G61" i="156"/>
  <c r="AK144" i="156"/>
  <c r="AF144" i="156"/>
  <c r="AF60" i="156"/>
  <c r="V60" i="156"/>
  <c r="G60" i="156"/>
  <c r="AF143" i="156"/>
  <c r="AF59" i="156"/>
  <c r="Q59" i="156"/>
  <c r="G59" i="156"/>
  <c r="AF142" i="156"/>
  <c r="V58" i="156"/>
  <c r="G58" i="156"/>
  <c r="AF141" i="156"/>
  <c r="AF57" i="156"/>
  <c r="Q57" i="156"/>
  <c r="G57" i="156"/>
  <c r="AF140" i="156"/>
  <c r="AF56" i="156"/>
  <c r="V56" i="156"/>
  <c r="G56" i="156"/>
  <c r="AK139" i="156"/>
  <c r="AF139" i="156"/>
  <c r="AF55" i="156"/>
  <c r="AF138" i="156"/>
  <c r="V54" i="156"/>
  <c r="Q54" i="156"/>
  <c r="G54" i="156"/>
  <c r="AF137" i="156"/>
  <c r="AA53" i="156"/>
  <c r="Q53" i="156"/>
  <c r="AF136" i="156"/>
  <c r="AF52" i="156"/>
  <c r="AF135" i="156"/>
  <c r="AF51" i="156"/>
  <c r="AA51" i="156"/>
  <c r="Q51" i="156"/>
  <c r="AK134" i="156"/>
  <c r="AF134" i="156"/>
  <c r="AA50" i="156"/>
  <c r="V50" i="156"/>
  <c r="G50" i="156"/>
  <c r="AF133" i="156"/>
  <c r="AF49" i="156"/>
  <c r="AA49" i="156"/>
  <c r="L49" i="156"/>
  <c r="AF132" i="156"/>
  <c r="AF48" i="156"/>
  <c r="AA48" i="156"/>
  <c r="L48" i="156"/>
  <c r="AF131" i="156"/>
  <c r="AF47" i="156"/>
  <c r="AA47" i="156"/>
  <c r="Q47" i="156"/>
  <c r="G47" i="156"/>
  <c r="AF130" i="156"/>
  <c r="AA46" i="156"/>
  <c r="V46" i="156"/>
  <c r="Q46" i="156"/>
  <c r="L46" i="156"/>
  <c r="AK129" i="156"/>
  <c r="AF129" i="156"/>
  <c r="V45" i="156"/>
  <c r="Q45" i="156"/>
  <c r="AK128" i="156"/>
  <c r="AF128" i="156"/>
  <c r="AF44" i="156"/>
  <c r="AA44" i="156"/>
  <c r="G44" i="156"/>
  <c r="AF127" i="156"/>
  <c r="L43" i="156"/>
  <c r="G43" i="156"/>
  <c r="AF126" i="156"/>
  <c r="AF42" i="156"/>
  <c r="AA42" i="156"/>
  <c r="V42" i="156"/>
  <c r="Q42" i="156"/>
  <c r="G42" i="156"/>
  <c r="AK125" i="156"/>
  <c r="AF125" i="156"/>
  <c r="AF41" i="156"/>
  <c r="AA41" i="156"/>
  <c r="V41" i="156"/>
  <c r="L41" i="156"/>
  <c r="G41" i="156"/>
  <c r="AF124" i="156"/>
  <c r="AA40" i="156"/>
  <c r="V40" i="156"/>
  <c r="L40" i="156"/>
  <c r="G40" i="156"/>
  <c r="AA39" i="156"/>
  <c r="V39" i="156"/>
  <c r="Q39" i="156"/>
  <c r="L39" i="156"/>
  <c r="G39" i="156"/>
  <c r="AK122" i="156"/>
  <c r="AF122" i="156"/>
  <c r="AF38" i="156"/>
  <c r="AA38" i="156"/>
  <c r="V38" i="156"/>
  <c r="AF121" i="156"/>
  <c r="AA37" i="156"/>
  <c r="V37" i="156"/>
  <c r="AF120" i="156"/>
  <c r="AF36" i="156"/>
  <c r="V36" i="156"/>
  <c r="Q36" i="156"/>
  <c r="G36" i="156"/>
  <c r="AF35" i="156"/>
  <c r="AA35" i="156"/>
  <c r="G35" i="156"/>
  <c r="AK118" i="156"/>
  <c r="AF118" i="156"/>
  <c r="AF34" i="156"/>
  <c r="Q34" i="156"/>
  <c r="G34" i="156"/>
  <c r="AK117" i="156"/>
  <c r="AF33" i="156"/>
  <c r="L33" i="156"/>
  <c r="AF116" i="156"/>
  <c r="AF32" i="156"/>
  <c r="AA32" i="156"/>
  <c r="V32" i="156"/>
  <c r="L32" i="156"/>
  <c r="AF31" i="156"/>
  <c r="V31" i="156"/>
  <c r="Q31" i="156"/>
  <c r="L31" i="156"/>
  <c r="G31" i="156"/>
  <c r="AK114" i="156"/>
  <c r="AF114" i="156"/>
  <c r="AF30" i="156"/>
  <c r="V30" i="156"/>
  <c r="Q30" i="156"/>
  <c r="L30" i="156"/>
  <c r="AA29" i="156"/>
  <c r="V29" i="156"/>
  <c r="Q29" i="156"/>
  <c r="L29" i="156"/>
  <c r="G29" i="156"/>
  <c r="AF112" i="156"/>
  <c r="AF28" i="156"/>
  <c r="V28" i="156"/>
  <c r="Q28" i="156"/>
  <c r="G28" i="156"/>
  <c r="AK111" i="156"/>
  <c r="AF111" i="156"/>
  <c r="AF27" i="156"/>
  <c r="AA27" i="156"/>
  <c r="V27" i="156"/>
  <c r="Q27" i="156"/>
  <c r="V26" i="156"/>
  <c r="Q26" i="156"/>
  <c r="G26" i="156"/>
  <c r="AF109" i="156"/>
  <c r="V25" i="156"/>
  <c r="Q25" i="156"/>
  <c r="AK108" i="156"/>
  <c r="AF108" i="156"/>
  <c r="AA24" i="156"/>
  <c r="V24" i="156"/>
  <c r="G24" i="156"/>
  <c r="AK107" i="156"/>
  <c r="AF107" i="156"/>
  <c r="V23" i="156"/>
  <c r="Q23" i="156"/>
  <c r="AF106" i="156"/>
  <c r="V22" i="156"/>
  <c r="G22" i="156"/>
  <c r="AF105" i="156"/>
  <c r="AF21" i="156"/>
  <c r="V21" i="156"/>
  <c r="Q21" i="156"/>
  <c r="G21" i="156"/>
  <c r="AF104" i="156"/>
  <c r="V20" i="156"/>
  <c r="Q20" i="156"/>
  <c r="G20" i="156"/>
  <c r="AK103" i="156"/>
  <c r="AF103" i="156"/>
  <c r="V19" i="156"/>
  <c r="Q19" i="156"/>
  <c r="L19" i="156"/>
  <c r="AF18" i="156"/>
  <c r="AA18" i="156"/>
  <c r="V18" i="156"/>
  <c r="Q18" i="156"/>
  <c r="G18" i="156"/>
  <c r="AF101" i="156"/>
  <c r="V17" i="156"/>
  <c r="Q17" i="156"/>
  <c r="AA16" i="156"/>
  <c r="V16" i="156"/>
  <c r="Q16" i="156"/>
  <c r="G16" i="156"/>
  <c r="AK99" i="156"/>
  <c r="AF99" i="156"/>
  <c r="AF15" i="156"/>
  <c r="V15" i="156"/>
  <c r="Q15" i="156"/>
  <c r="L15" i="156"/>
  <c r="AF98" i="156"/>
  <c r="V14" i="156"/>
  <c r="Q14" i="156"/>
  <c r="L14" i="156"/>
  <c r="G14" i="156"/>
  <c r="AF97" i="156"/>
  <c r="AF13" i="156"/>
  <c r="Q13" i="156"/>
  <c r="L13" i="156"/>
  <c r="AF96" i="156"/>
  <c r="Q12" i="156"/>
  <c r="G12" i="156"/>
  <c r="AF11" i="156"/>
  <c r="V11" i="156"/>
  <c r="L11" i="156"/>
  <c r="AK94" i="156"/>
  <c r="AA10" i="156"/>
  <c r="V10" i="156"/>
  <c r="Q10" i="156"/>
  <c r="G10" i="156"/>
  <c r="AK93" i="156"/>
  <c r="AF93" i="156"/>
  <c r="V9" i="156"/>
  <c r="AK92" i="156"/>
  <c r="AF92" i="156"/>
  <c r="AF8" i="156"/>
  <c r="V8" i="156"/>
  <c r="Q8" i="156"/>
  <c r="L8" i="156"/>
  <c r="G8" i="156"/>
  <c r="V7" i="156"/>
  <c r="AA6" i="156"/>
  <c r="V6" i="156"/>
  <c r="Q6" i="156"/>
  <c r="AF5" i="156"/>
  <c r="L5" i="156"/>
  <c r="G5" i="156"/>
  <c r="AA4" i="156"/>
  <c r="V4" i="156"/>
  <c r="AK87" i="156"/>
  <c r="AF87" i="156"/>
  <c r="AF3" i="156"/>
  <c r="AA3" i="156"/>
  <c r="Q3" i="156"/>
  <c r="L3" i="156"/>
  <c r="G3" i="156"/>
  <c r="AK81" i="155"/>
  <c r="AK80" i="155"/>
  <c r="AK79" i="155"/>
  <c r="Q163" i="155"/>
  <c r="AK78" i="155"/>
  <c r="Q162" i="155"/>
  <c r="AK77" i="155"/>
  <c r="Q161" i="155"/>
  <c r="V160" i="155"/>
  <c r="Q160" i="155"/>
  <c r="AK75" i="155"/>
  <c r="AK74" i="155"/>
  <c r="Q158" i="155"/>
  <c r="G158" i="155"/>
  <c r="Q157" i="155"/>
  <c r="G157" i="155"/>
  <c r="V156" i="155"/>
  <c r="Q156" i="155"/>
  <c r="V154" i="155"/>
  <c r="Q154" i="155"/>
  <c r="AK69" i="155"/>
  <c r="Q153" i="155"/>
  <c r="G153" i="155"/>
  <c r="Q152" i="155"/>
  <c r="G152" i="155"/>
  <c r="V151" i="155"/>
  <c r="Q151" i="155"/>
  <c r="G151" i="155"/>
  <c r="AK66" i="155"/>
  <c r="Q150" i="155"/>
  <c r="G150" i="155"/>
  <c r="Q149" i="155"/>
  <c r="G149" i="155"/>
  <c r="V148" i="155"/>
  <c r="Q148" i="155"/>
  <c r="G148" i="155"/>
  <c r="AK63" i="155"/>
  <c r="G147" i="155"/>
  <c r="Q146" i="155"/>
  <c r="V145" i="155"/>
  <c r="AK60" i="155"/>
  <c r="Q144" i="155"/>
  <c r="G144" i="155"/>
  <c r="Q143" i="155"/>
  <c r="AK58" i="155"/>
  <c r="V142" i="155"/>
  <c r="Q142" i="155"/>
  <c r="L142" i="155"/>
  <c r="Q141" i="155"/>
  <c r="G141" i="155"/>
  <c r="AK56" i="155"/>
  <c r="Q140" i="155"/>
  <c r="AK55" i="155"/>
  <c r="AA139" i="155"/>
  <c r="Q139" i="155"/>
  <c r="L139" i="155"/>
  <c r="AK54" i="155"/>
  <c r="V138" i="155"/>
  <c r="Q138" i="155"/>
  <c r="G138" i="155"/>
  <c r="AP62" i="155"/>
  <c r="AA137" i="155"/>
  <c r="Q137" i="155"/>
  <c r="V136" i="155"/>
  <c r="Q136" i="155"/>
  <c r="L136" i="155"/>
  <c r="G136" i="155"/>
  <c r="AK51" i="155"/>
  <c r="AA135" i="155"/>
  <c r="Q135" i="155"/>
  <c r="AP59" i="155"/>
  <c r="AK50" i="155"/>
  <c r="V134" i="155"/>
  <c r="G134" i="155"/>
  <c r="AA133" i="155"/>
  <c r="Q133" i="155"/>
  <c r="AP57" i="155"/>
  <c r="AK48" i="155"/>
  <c r="AA132" i="155"/>
  <c r="Q132" i="155"/>
  <c r="AP56" i="155"/>
  <c r="AK47" i="155"/>
  <c r="V131" i="155"/>
  <c r="Q131" i="155"/>
  <c r="L131" i="155"/>
  <c r="G131" i="155"/>
  <c r="AP55" i="155"/>
  <c r="AK46" i="155"/>
  <c r="AA130" i="155"/>
  <c r="Q130" i="155"/>
  <c r="G130" i="155"/>
  <c r="AP54" i="155"/>
  <c r="AK45" i="155"/>
  <c r="L129" i="155"/>
  <c r="AP53" i="155"/>
  <c r="AK44" i="155"/>
  <c r="AA128" i="155"/>
  <c r="V128" i="155"/>
  <c r="Q128" i="155"/>
  <c r="L128" i="155"/>
  <c r="G128" i="155"/>
  <c r="AK43" i="155"/>
  <c r="Q127" i="155"/>
  <c r="AP51" i="155"/>
  <c r="AA126" i="155"/>
  <c r="V126" i="155"/>
  <c r="AP50" i="155"/>
  <c r="Q125" i="155"/>
  <c r="L125" i="155"/>
  <c r="AP49" i="155"/>
  <c r="AK40" i="155"/>
  <c r="AA124" i="155"/>
  <c r="V124" i="155"/>
  <c r="Q124" i="155"/>
  <c r="AK39" i="155"/>
  <c r="AA123" i="155"/>
  <c r="Q123" i="155"/>
  <c r="AP47" i="155"/>
  <c r="AK38" i="155"/>
  <c r="V122" i="155"/>
  <c r="Q122" i="155"/>
  <c r="AK37" i="155"/>
  <c r="AA121" i="155"/>
  <c r="Q121" i="155"/>
  <c r="L121" i="155"/>
  <c r="G121" i="155"/>
  <c r="AK35" i="155"/>
  <c r="AA119" i="155"/>
  <c r="Q119" i="155"/>
  <c r="AP43" i="155"/>
  <c r="V118" i="155"/>
  <c r="AK33" i="155"/>
  <c r="AA117" i="155"/>
  <c r="Q117" i="155"/>
  <c r="G117" i="155"/>
  <c r="AK32" i="155"/>
  <c r="V116" i="155"/>
  <c r="L116" i="155"/>
  <c r="G116" i="155"/>
  <c r="AP40" i="155"/>
  <c r="AK31" i="155"/>
  <c r="AA115" i="155"/>
  <c r="V115" i="155"/>
  <c r="Q115" i="155"/>
  <c r="L115" i="155"/>
  <c r="AP39" i="155"/>
  <c r="AK30" i="155"/>
  <c r="G114" i="155"/>
  <c r="AK29" i="155"/>
  <c r="AA113" i="155"/>
  <c r="V113" i="155"/>
  <c r="AK28" i="155"/>
  <c r="L112" i="155"/>
  <c r="G112" i="155"/>
  <c r="AP36" i="155"/>
  <c r="V111" i="155"/>
  <c r="Q111" i="155"/>
  <c r="AK26" i="155"/>
  <c r="AA110" i="155"/>
  <c r="V110" i="155"/>
  <c r="AP34" i="155"/>
  <c r="AK25" i="155"/>
  <c r="V109" i="155"/>
  <c r="L109" i="155"/>
  <c r="V108" i="155"/>
  <c r="Q108" i="155"/>
  <c r="L108" i="155"/>
  <c r="G108" i="155"/>
  <c r="AK23" i="155"/>
  <c r="AA107" i="155"/>
  <c r="V107" i="155"/>
  <c r="G107" i="155"/>
  <c r="AK22" i="155"/>
  <c r="V106" i="155"/>
  <c r="AK21" i="155"/>
  <c r="AA105" i="155"/>
  <c r="V105" i="155"/>
  <c r="L105" i="155"/>
  <c r="AK20" i="155"/>
  <c r="V104" i="155"/>
  <c r="G104" i="155"/>
  <c r="AA103" i="155"/>
  <c r="V103" i="155"/>
  <c r="G103" i="155"/>
  <c r="V102" i="155"/>
  <c r="Q102" i="155"/>
  <c r="G102" i="155"/>
  <c r="AK17" i="155"/>
  <c r="V101" i="155"/>
  <c r="AA100" i="155"/>
  <c r="V100" i="155"/>
  <c r="L100" i="155"/>
  <c r="G100" i="155"/>
  <c r="AA99" i="155"/>
  <c r="V99" i="155"/>
  <c r="V98" i="155"/>
  <c r="Q98" i="155"/>
  <c r="G98" i="155"/>
  <c r="AK13" i="155"/>
  <c r="AA97" i="155"/>
  <c r="V97" i="155"/>
  <c r="V96" i="155"/>
  <c r="G96" i="155"/>
  <c r="AA95" i="155"/>
  <c r="V95" i="155"/>
  <c r="Q95" i="155"/>
  <c r="G95" i="155"/>
  <c r="AK10" i="155"/>
  <c r="AA94" i="155"/>
  <c r="V94" i="155"/>
  <c r="L94" i="155"/>
  <c r="G94" i="155"/>
  <c r="AK9" i="155"/>
  <c r="AA93" i="155"/>
  <c r="V93" i="155"/>
  <c r="AK8" i="155"/>
  <c r="V92" i="155"/>
  <c r="Q92" i="155"/>
  <c r="G92" i="155"/>
  <c r="AK7" i="155"/>
  <c r="AA91" i="155"/>
  <c r="V91" i="155"/>
  <c r="G91" i="155"/>
  <c r="AK6" i="155"/>
  <c r="V90" i="155"/>
  <c r="AK5" i="155"/>
  <c r="AA89" i="155"/>
  <c r="Q89" i="155"/>
  <c r="AK4" i="155"/>
  <c r="L88" i="155"/>
  <c r="AK3" i="155"/>
  <c r="AA87" i="155"/>
  <c r="V87" i="155"/>
  <c r="Q87" i="155"/>
  <c r="L87" i="155"/>
  <c r="G87" i="155"/>
  <c r="Q81" i="155"/>
  <c r="Q80" i="155"/>
  <c r="AF79" i="155"/>
  <c r="AF78" i="155"/>
  <c r="AF77" i="155"/>
  <c r="AF76" i="155"/>
  <c r="Q76" i="155"/>
  <c r="Q75" i="155"/>
  <c r="AF74" i="155"/>
  <c r="AF157" i="155"/>
  <c r="AF73" i="155"/>
  <c r="Q73" i="155"/>
  <c r="AF72" i="155"/>
  <c r="AF71" i="155"/>
  <c r="V71" i="155"/>
  <c r="AF70" i="155"/>
  <c r="V70" i="155"/>
  <c r="Q70" i="155"/>
  <c r="AF69" i="155"/>
  <c r="Q69" i="155"/>
  <c r="AF68" i="155"/>
  <c r="V68" i="155"/>
  <c r="V67" i="155"/>
  <c r="Q67" i="155"/>
  <c r="AK150" i="155"/>
  <c r="AF149" i="155"/>
  <c r="AK148" i="155"/>
  <c r="AF64" i="155"/>
  <c r="V64" i="155"/>
  <c r="Q64" i="155"/>
  <c r="V63" i="155"/>
  <c r="Q63" i="155"/>
  <c r="G63" i="155"/>
  <c r="AF62" i="155"/>
  <c r="V62" i="155"/>
  <c r="G62" i="155"/>
  <c r="AK145" i="155"/>
  <c r="AF145" i="155"/>
  <c r="V61" i="155"/>
  <c r="G61" i="155"/>
  <c r="AK144" i="155"/>
  <c r="AF144" i="155"/>
  <c r="AF60" i="155"/>
  <c r="V60" i="155"/>
  <c r="G60" i="155"/>
  <c r="AF143" i="155"/>
  <c r="AF59" i="155"/>
  <c r="Q59" i="155"/>
  <c r="G59" i="155"/>
  <c r="AF142" i="155"/>
  <c r="V58" i="155"/>
  <c r="G58" i="155"/>
  <c r="AF141" i="155"/>
  <c r="AF57" i="155"/>
  <c r="Q57" i="155"/>
  <c r="G57" i="155"/>
  <c r="AF140" i="155"/>
  <c r="AF56" i="155"/>
  <c r="V56" i="155"/>
  <c r="G56" i="155"/>
  <c r="AK139" i="155"/>
  <c r="AF139" i="155"/>
  <c r="AF55" i="155"/>
  <c r="AF138" i="155"/>
  <c r="V54" i="155"/>
  <c r="Q54" i="155"/>
  <c r="G54" i="155"/>
  <c r="AF137" i="155"/>
  <c r="AA53" i="155"/>
  <c r="Q53" i="155"/>
  <c r="AF136" i="155"/>
  <c r="AF52" i="155"/>
  <c r="AF135" i="155"/>
  <c r="AF51" i="155"/>
  <c r="AA51" i="155"/>
  <c r="Q51" i="155"/>
  <c r="AK134" i="155"/>
  <c r="AF134" i="155"/>
  <c r="AA50" i="155"/>
  <c r="V50" i="155"/>
  <c r="G50" i="155"/>
  <c r="AF133" i="155"/>
  <c r="AF49" i="155"/>
  <c r="AA49" i="155"/>
  <c r="L49" i="155"/>
  <c r="AF132" i="155"/>
  <c r="AF48" i="155"/>
  <c r="AA48" i="155"/>
  <c r="L48" i="155"/>
  <c r="AF131" i="155"/>
  <c r="AF47" i="155"/>
  <c r="AA47" i="155"/>
  <c r="Q47" i="155"/>
  <c r="G47" i="155"/>
  <c r="AF130" i="155"/>
  <c r="AA46" i="155"/>
  <c r="V46" i="155"/>
  <c r="Q46" i="155"/>
  <c r="L46" i="155"/>
  <c r="AK129" i="155"/>
  <c r="AF129" i="155"/>
  <c r="V45" i="155"/>
  <c r="Q45" i="155"/>
  <c r="AK128" i="155"/>
  <c r="AF128" i="155"/>
  <c r="AF44" i="155"/>
  <c r="AA44" i="155"/>
  <c r="G44" i="155"/>
  <c r="AF127" i="155"/>
  <c r="L43" i="155"/>
  <c r="G43" i="155"/>
  <c r="AF126" i="155"/>
  <c r="AF42" i="155"/>
  <c r="AA42" i="155"/>
  <c r="V42" i="155"/>
  <c r="Q42" i="155"/>
  <c r="G42" i="155"/>
  <c r="AK125" i="155"/>
  <c r="AF125" i="155"/>
  <c r="AF41" i="155"/>
  <c r="AA41" i="155"/>
  <c r="V41" i="155"/>
  <c r="L41" i="155"/>
  <c r="G41" i="155"/>
  <c r="AF124" i="155"/>
  <c r="AA40" i="155"/>
  <c r="V40" i="155"/>
  <c r="L40" i="155"/>
  <c r="G40" i="155"/>
  <c r="AA39" i="155"/>
  <c r="V39" i="155"/>
  <c r="Q39" i="155"/>
  <c r="L39" i="155"/>
  <c r="G39" i="155"/>
  <c r="AK122" i="155"/>
  <c r="AF122" i="155"/>
  <c r="AF38" i="155"/>
  <c r="AA38" i="155"/>
  <c r="V38" i="155"/>
  <c r="AF121" i="155"/>
  <c r="AA37" i="155"/>
  <c r="V37" i="155"/>
  <c r="AF120" i="155"/>
  <c r="AF36" i="155"/>
  <c r="V36" i="155"/>
  <c r="Q36" i="155"/>
  <c r="G36" i="155"/>
  <c r="AF35" i="155"/>
  <c r="AA35" i="155"/>
  <c r="G35" i="155"/>
  <c r="AK118" i="155"/>
  <c r="AF118" i="155"/>
  <c r="AF34" i="155"/>
  <c r="Q34" i="155"/>
  <c r="G34" i="155"/>
  <c r="AK117" i="155"/>
  <c r="AF33" i="155"/>
  <c r="L33" i="155"/>
  <c r="AF116" i="155"/>
  <c r="AF32" i="155"/>
  <c r="AA32" i="155"/>
  <c r="V32" i="155"/>
  <c r="L32" i="155"/>
  <c r="AF31" i="155"/>
  <c r="V31" i="155"/>
  <c r="Q31" i="155"/>
  <c r="L31" i="155"/>
  <c r="G31" i="155"/>
  <c r="AK114" i="155"/>
  <c r="AF114" i="155"/>
  <c r="AF30" i="155"/>
  <c r="V30" i="155"/>
  <c r="Q30" i="155"/>
  <c r="L30" i="155"/>
  <c r="AA29" i="155"/>
  <c r="V29" i="155"/>
  <c r="Q29" i="155"/>
  <c r="L29" i="155"/>
  <c r="G29" i="155"/>
  <c r="AF112" i="155"/>
  <c r="AF28" i="155"/>
  <c r="V28" i="155"/>
  <c r="Q28" i="155"/>
  <c r="G28" i="155"/>
  <c r="AK111" i="155"/>
  <c r="AF111" i="155"/>
  <c r="AF27" i="155"/>
  <c r="AA27" i="155"/>
  <c r="V27" i="155"/>
  <c r="Q27" i="155"/>
  <c r="V26" i="155"/>
  <c r="Q26" i="155"/>
  <c r="G26" i="155"/>
  <c r="AF109" i="155"/>
  <c r="V25" i="155"/>
  <c r="Q25" i="155"/>
  <c r="AK108" i="155"/>
  <c r="AF108" i="155"/>
  <c r="AA24" i="155"/>
  <c r="V24" i="155"/>
  <c r="G24" i="155"/>
  <c r="AK107" i="155"/>
  <c r="AF107" i="155"/>
  <c r="V23" i="155"/>
  <c r="Q23" i="155"/>
  <c r="AF106" i="155"/>
  <c r="V22" i="155"/>
  <c r="G22" i="155"/>
  <c r="AF105" i="155"/>
  <c r="AF21" i="155"/>
  <c r="V21" i="155"/>
  <c r="Q21" i="155"/>
  <c r="G21" i="155"/>
  <c r="AF104" i="155"/>
  <c r="V20" i="155"/>
  <c r="Q20" i="155"/>
  <c r="G20" i="155"/>
  <c r="AK103" i="155"/>
  <c r="AF103" i="155"/>
  <c r="V19" i="155"/>
  <c r="Q19" i="155"/>
  <c r="L19" i="155"/>
  <c r="AF18" i="155"/>
  <c r="AA18" i="155"/>
  <c r="V18" i="155"/>
  <c r="Q18" i="155"/>
  <c r="G18" i="155"/>
  <c r="AF101" i="155"/>
  <c r="V17" i="155"/>
  <c r="Q17" i="155"/>
  <c r="AA16" i="155"/>
  <c r="V16" i="155"/>
  <c r="Q16" i="155"/>
  <c r="G16" i="155"/>
  <c r="AK99" i="155"/>
  <c r="AF99" i="155"/>
  <c r="AF15" i="155"/>
  <c r="V15" i="155"/>
  <c r="Q15" i="155"/>
  <c r="L15" i="155"/>
  <c r="AF98" i="155"/>
  <c r="V14" i="155"/>
  <c r="Q14" i="155"/>
  <c r="L14" i="155"/>
  <c r="G14" i="155"/>
  <c r="AF97" i="155"/>
  <c r="AF13" i="155"/>
  <c r="Q13" i="155"/>
  <c r="L13" i="155"/>
  <c r="AF96" i="155"/>
  <c r="Q12" i="155"/>
  <c r="G12" i="155"/>
  <c r="AF11" i="155"/>
  <c r="V11" i="155"/>
  <c r="L11" i="155"/>
  <c r="AK94" i="155"/>
  <c r="AA10" i="155"/>
  <c r="V10" i="155"/>
  <c r="Q10" i="155"/>
  <c r="G10" i="155"/>
  <c r="AK93" i="155"/>
  <c r="AF93" i="155"/>
  <c r="V9" i="155"/>
  <c r="AK92" i="155"/>
  <c r="AF92" i="155"/>
  <c r="AF8" i="155"/>
  <c r="V8" i="155"/>
  <c r="Q8" i="155"/>
  <c r="L8" i="155"/>
  <c r="G8" i="155"/>
  <c r="V7" i="155"/>
  <c r="AA6" i="155"/>
  <c r="V6" i="155"/>
  <c r="Q6" i="155"/>
  <c r="AF5" i="155"/>
  <c r="L5" i="155"/>
  <c r="G5" i="155"/>
  <c r="AA4" i="155"/>
  <c r="V4" i="155"/>
  <c r="AK87" i="155"/>
  <c r="AF87" i="155"/>
  <c r="AF3" i="155"/>
  <c r="AA3" i="155"/>
  <c r="Q3" i="155"/>
  <c r="L3" i="155"/>
  <c r="G3" i="155"/>
  <c r="AK81" i="154"/>
  <c r="AK80" i="154"/>
  <c r="AK79" i="154"/>
  <c r="Q163" i="154"/>
  <c r="AK78" i="154"/>
  <c r="Q162" i="154"/>
  <c r="AK77" i="154"/>
  <c r="Q161" i="154"/>
  <c r="V160" i="154"/>
  <c r="Q160" i="154"/>
  <c r="AK75" i="154"/>
  <c r="AK74" i="154"/>
  <c r="Q158" i="154"/>
  <c r="G158" i="154"/>
  <c r="Q157" i="154"/>
  <c r="G157" i="154"/>
  <c r="V156" i="154"/>
  <c r="Q156" i="154"/>
  <c r="V154" i="154"/>
  <c r="Q154" i="154"/>
  <c r="AK69" i="154"/>
  <c r="Q153" i="154"/>
  <c r="G153" i="154"/>
  <c r="Q152" i="154"/>
  <c r="G152" i="154"/>
  <c r="V151" i="154"/>
  <c r="Q151" i="154"/>
  <c r="G151" i="154"/>
  <c r="AK66" i="154"/>
  <c r="Q150" i="154"/>
  <c r="G150" i="154"/>
  <c r="Q149" i="154"/>
  <c r="G149" i="154"/>
  <c r="V148" i="154"/>
  <c r="Q148" i="154"/>
  <c r="G148" i="154"/>
  <c r="AK63" i="154"/>
  <c r="G147" i="154"/>
  <c r="Q146" i="154"/>
  <c r="V145" i="154"/>
  <c r="AK60" i="154"/>
  <c r="Q144" i="154"/>
  <c r="G144" i="154"/>
  <c r="Q143" i="154"/>
  <c r="AK58" i="154"/>
  <c r="V142" i="154"/>
  <c r="Q142" i="154"/>
  <c r="L142" i="154"/>
  <c r="Q141" i="154"/>
  <c r="G141" i="154"/>
  <c r="AK56" i="154"/>
  <c r="Q140" i="154"/>
  <c r="AK55" i="154"/>
  <c r="AA139" i="154"/>
  <c r="Q139" i="154"/>
  <c r="L139" i="154"/>
  <c r="AK54" i="154"/>
  <c r="V138" i="154"/>
  <c r="Q138" i="154"/>
  <c r="G138" i="154"/>
  <c r="AP62" i="154"/>
  <c r="AA137" i="154"/>
  <c r="Q137" i="154"/>
  <c r="V136" i="154"/>
  <c r="Q136" i="154"/>
  <c r="L136" i="154"/>
  <c r="G136" i="154"/>
  <c r="AK51" i="154"/>
  <c r="AA135" i="154"/>
  <c r="Q135" i="154"/>
  <c r="AP59" i="154"/>
  <c r="AK50" i="154"/>
  <c r="V134" i="154"/>
  <c r="G134" i="154"/>
  <c r="AA133" i="154"/>
  <c r="Q133" i="154"/>
  <c r="AP57" i="154"/>
  <c r="AK48" i="154"/>
  <c r="AA132" i="154"/>
  <c r="Q132" i="154"/>
  <c r="AP56" i="154"/>
  <c r="AK47" i="154"/>
  <c r="V131" i="154"/>
  <c r="Q131" i="154"/>
  <c r="L131" i="154"/>
  <c r="G131" i="154"/>
  <c r="AP55" i="154"/>
  <c r="AK46" i="154"/>
  <c r="AA130" i="154"/>
  <c r="Q130" i="154"/>
  <c r="G130" i="154"/>
  <c r="AP54" i="154"/>
  <c r="AK45" i="154"/>
  <c r="L129" i="154"/>
  <c r="AP53" i="154"/>
  <c r="AK44" i="154"/>
  <c r="AA128" i="154"/>
  <c r="V128" i="154"/>
  <c r="Q128" i="154"/>
  <c r="L128" i="154"/>
  <c r="G128" i="154"/>
  <c r="AK43" i="154"/>
  <c r="Q127" i="154"/>
  <c r="AP51" i="154"/>
  <c r="AA126" i="154"/>
  <c r="V126" i="154"/>
  <c r="AP50" i="154"/>
  <c r="Q125" i="154"/>
  <c r="L125" i="154"/>
  <c r="AP49" i="154"/>
  <c r="AK40" i="154"/>
  <c r="AA124" i="154"/>
  <c r="V124" i="154"/>
  <c r="Q124" i="154"/>
  <c r="AK39" i="154"/>
  <c r="AA123" i="154"/>
  <c r="Q123" i="154"/>
  <c r="AP47" i="154"/>
  <c r="AK38" i="154"/>
  <c r="V122" i="154"/>
  <c r="Q122" i="154"/>
  <c r="AK37" i="154"/>
  <c r="AA121" i="154"/>
  <c r="Q121" i="154"/>
  <c r="L121" i="154"/>
  <c r="G121" i="154"/>
  <c r="AK35" i="154"/>
  <c r="AA119" i="154"/>
  <c r="Q119" i="154"/>
  <c r="AP43" i="154"/>
  <c r="V118" i="154"/>
  <c r="AK33" i="154"/>
  <c r="AA117" i="154"/>
  <c r="Q117" i="154"/>
  <c r="G117" i="154"/>
  <c r="AK32" i="154"/>
  <c r="V116" i="154"/>
  <c r="L116" i="154"/>
  <c r="G116" i="154"/>
  <c r="AP40" i="154"/>
  <c r="AK31" i="154"/>
  <c r="AA115" i="154"/>
  <c r="V115" i="154"/>
  <c r="Q115" i="154"/>
  <c r="L115" i="154"/>
  <c r="AP39" i="154"/>
  <c r="AK30" i="154"/>
  <c r="G114" i="154"/>
  <c r="AK29" i="154"/>
  <c r="AA113" i="154"/>
  <c r="V113" i="154"/>
  <c r="AK28" i="154"/>
  <c r="L112" i="154"/>
  <c r="G112" i="154"/>
  <c r="AP36" i="154"/>
  <c r="V111" i="154"/>
  <c r="Q111" i="154"/>
  <c r="AK26" i="154"/>
  <c r="AA110" i="154"/>
  <c r="V110" i="154"/>
  <c r="AP34" i="154"/>
  <c r="AK25" i="154"/>
  <c r="V109" i="154"/>
  <c r="L109" i="154"/>
  <c r="V108" i="154"/>
  <c r="Q108" i="154"/>
  <c r="L108" i="154"/>
  <c r="G108" i="154"/>
  <c r="AK23" i="154"/>
  <c r="AA107" i="154"/>
  <c r="V107" i="154"/>
  <c r="G107" i="154"/>
  <c r="AK22" i="154"/>
  <c r="V106" i="154"/>
  <c r="AK21" i="154"/>
  <c r="AA105" i="154"/>
  <c r="V105" i="154"/>
  <c r="L105" i="154"/>
  <c r="AK20" i="154"/>
  <c r="V104" i="154"/>
  <c r="G104" i="154"/>
  <c r="AA103" i="154"/>
  <c r="V103" i="154"/>
  <c r="G103" i="154"/>
  <c r="V102" i="154"/>
  <c r="Q102" i="154"/>
  <c r="G102" i="154"/>
  <c r="AK17" i="154"/>
  <c r="V101" i="154"/>
  <c r="AA100" i="154"/>
  <c r="V100" i="154"/>
  <c r="L100" i="154"/>
  <c r="G100" i="154"/>
  <c r="AA99" i="154"/>
  <c r="V99" i="154"/>
  <c r="V98" i="154"/>
  <c r="Q98" i="154"/>
  <c r="G98" i="154"/>
  <c r="AK13" i="154"/>
  <c r="AA97" i="154"/>
  <c r="V97" i="154"/>
  <c r="V96" i="154"/>
  <c r="G96" i="154"/>
  <c r="AA95" i="154"/>
  <c r="V95" i="154"/>
  <c r="Q95" i="154"/>
  <c r="G95" i="154"/>
  <c r="AK10" i="154"/>
  <c r="AA94" i="154"/>
  <c r="V94" i="154"/>
  <c r="L94" i="154"/>
  <c r="G94" i="154"/>
  <c r="AK9" i="154"/>
  <c r="AA93" i="154"/>
  <c r="V93" i="154"/>
  <c r="AK8" i="154"/>
  <c r="V92" i="154"/>
  <c r="Q92" i="154"/>
  <c r="G92" i="154"/>
  <c r="AK7" i="154"/>
  <c r="AA91" i="154"/>
  <c r="V91" i="154"/>
  <c r="G91" i="154"/>
  <c r="AK6" i="154"/>
  <c r="V90" i="154"/>
  <c r="AK5" i="154"/>
  <c r="AA89" i="154"/>
  <c r="Q89" i="154"/>
  <c r="AK4" i="154"/>
  <c r="L88" i="154"/>
  <c r="AK3" i="154"/>
  <c r="AA87" i="154"/>
  <c r="V87" i="154"/>
  <c r="Q87" i="154"/>
  <c r="L87" i="154"/>
  <c r="G87" i="154"/>
  <c r="Q81" i="154"/>
  <c r="Q80" i="154"/>
  <c r="AF79" i="154"/>
  <c r="AF78" i="154"/>
  <c r="AF77" i="154"/>
  <c r="AF76" i="154"/>
  <c r="Q76" i="154"/>
  <c r="Q75" i="154"/>
  <c r="AF74" i="154"/>
  <c r="AF157" i="154"/>
  <c r="AF73" i="154"/>
  <c r="Q73" i="154"/>
  <c r="AF72" i="154"/>
  <c r="AF71" i="154"/>
  <c r="V71" i="154"/>
  <c r="AF70" i="154"/>
  <c r="V70" i="154"/>
  <c r="Q70" i="154"/>
  <c r="AF69" i="154"/>
  <c r="Q69" i="154"/>
  <c r="AF68" i="154"/>
  <c r="V68" i="154"/>
  <c r="V67" i="154"/>
  <c r="Q67" i="154"/>
  <c r="AK150" i="154"/>
  <c r="AF149" i="154"/>
  <c r="AK148" i="154"/>
  <c r="AF64" i="154"/>
  <c r="V64" i="154"/>
  <c r="Q64" i="154"/>
  <c r="V63" i="154"/>
  <c r="Q63" i="154"/>
  <c r="G63" i="154"/>
  <c r="AF62" i="154"/>
  <c r="V62" i="154"/>
  <c r="G62" i="154"/>
  <c r="AK145" i="154"/>
  <c r="AF145" i="154"/>
  <c r="V61" i="154"/>
  <c r="G61" i="154"/>
  <c r="AK144" i="154"/>
  <c r="AF144" i="154"/>
  <c r="AF60" i="154"/>
  <c r="V60" i="154"/>
  <c r="G60" i="154"/>
  <c r="AF143" i="154"/>
  <c r="AF59" i="154"/>
  <c r="Q59" i="154"/>
  <c r="G59" i="154"/>
  <c r="AF142" i="154"/>
  <c r="V58" i="154"/>
  <c r="G58" i="154"/>
  <c r="AF141" i="154"/>
  <c r="AF57" i="154"/>
  <c r="Q57" i="154"/>
  <c r="G57" i="154"/>
  <c r="AF140" i="154"/>
  <c r="AF56" i="154"/>
  <c r="V56" i="154"/>
  <c r="G56" i="154"/>
  <c r="AK139" i="154"/>
  <c r="AF139" i="154"/>
  <c r="AF55" i="154"/>
  <c r="AF138" i="154"/>
  <c r="V54" i="154"/>
  <c r="Q54" i="154"/>
  <c r="G54" i="154"/>
  <c r="AF137" i="154"/>
  <c r="AA53" i="154"/>
  <c r="Q53" i="154"/>
  <c r="AF136" i="154"/>
  <c r="AF52" i="154"/>
  <c r="AF135" i="154"/>
  <c r="AF51" i="154"/>
  <c r="AA51" i="154"/>
  <c r="Q51" i="154"/>
  <c r="AK134" i="154"/>
  <c r="AF134" i="154"/>
  <c r="AA50" i="154"/>
  <c r="V50" i="154"/>
  <c r="G50" i="154"/>
  <c r="AF133" i="154"/>
  <c r="AF49" i="154"/>
  <c r="AA49" i="154"/>
  <c r="L49" i="154"/>
  <c r="AF132" i="154"/>
  <c r="AF48" i="154"/>
  <c r="AA48" i="154"/>
  <c r="L48" i="154"/>
  <c r="AF131" i="154"/>
  <c r="AF47" i="154"/>
  <c r="AA47" i="154"/>
  <c r="Q47" i="154"/>
  <c r="G47" i="154"/>
  <c r="AF130" i="154"/>
  <c r="AA46" i="154"/>
  <c r="V46" i="154"/>
  <c r="Q46" i="154"/>
  <c r="L46" i="154"/>
  <c r="AK129" i="154"/>
  <c r="AF129" i="154"/>
  <c r="V45" i="154"/>
  <c r="Q45" i="154"/>
  <c r="AK128" i="154"/>
  <c r="AF128" i="154"/>
  <c r="AF44" i="154"/>
  <c r="AA44" i="154"/>
  <c r="G44" i="154"/>
  <c r="AF127" i="154"/>
  <c r="L43" i="154"/>
  <c r="G43" i="154"/>
  <c r="AF126" i="154"/>
  <c r="AF42" i="154"/>
  <c r="AA42" i="154"/>
  <c r="V42" i="154"/>
  <c r="Q42" i="154"/>
  <c r="G42" i="154"/>
  <c r="AK125" i="154"/>
  <c r="AF125" i="154"/>
  <c r="AF41" i="154"/>
  <c r="AA41" i="154"/>
  <c r="V41" i="154"/>
  <c r="L41" i="154"/>
  <c r="G41" i="154"/>
  <c r="AF124" i="154"/>
  <c r="AA40" i="154"/>
  <c r="V40" i="154"/>
  <c r="L40" i="154"/>
  <c r="G40" i="154"/>
  <c r="AA39" i="154"/>
  <c r="V39" i="154"/>
  <c r="Q39" i="154"/>
  <c r="L39" i="154"/>
  <c r="G39" i="154"/>
  <c r="AK122" i="154"/>
  <c r="AF122" i="154"/>
  <c r="AF38" i="154"/>
  <c r="AA38" i="154"/>
  <c r="V38" i="154"/>
  <c r="AF121" i="154"/>
  <c r="AA37" i="154"/>
  <c r="V37" i="154"/>
  <c r="AF120" i="154"/>
  <c r="AF36" i="154"/>
  <c r="V36" i="154"/>
  <c r="Q36" i="154"/>
  <c r="G36" i="154"/>
  <c r="AF35" i="154"/>
  <c r="AA35" i="154"/>
  <c r="G35" i="154"/>
  <c r="AK118" i="154"/>
  <c r="AF118" i="154"/>
  <c r="AF34" i="154"/>
  <c r="Q34" i="154"/>
  <c r="G34" i="154"/>
  <c r="AK117" i="154"/>
  <c r="AF33" i="154"/>
  <c r="L33" i="154"/>
  <c r="AF116" i="154"/>
  <c r="AF32" i="154"/>
  <c r="AA32" i="154"/>
  <c r="V32" i="154"/>
  <c r="L32" i="154"/>
  <c r="AF31" i="154"/>
  <c r="V31" i="154"/>
  <c r="Q31" i="154"/>
  <c r="L31" i="154"/>
  <c r="G31" i="154"/>
  <c r="AK114" i="154"/>
  <c r="AF114" i="154"/>
  <c r="AF30" i="154"/>
  <c r="V30" i="154"/>
  <c r="Q30" i="154"/>
  <c r="L30" i="154"/>
  <c r="AA29" i="154"/>
  <c r="V29" i="154"/>
  <c r="Q29" i="154"/>
  <c r="L29" i="154"/>
  <c r="G29" i="154"/>
  <c r="AF112" i="154"/>
  <c r="AF28" i="154"/>
  <c r="V28" i="154"/>
  <c r="Q28" i="154"/>
  <c r="G28" i="154"/>
  <c r="AK111" i="154"/>
  <c r="AF111" i="154"/>
  <c r="AF27" i="154"/>
  <c r="AA27" i="154"/>
  <c r="V27" i="154"/>
  <c r="Q27" i="154"/>
  <c r="V26" i="154"/>
  <c r="Q26" i="154"/>
  <c r="G26" i="154"/>
  <c r="AF109" i="154"/>
  <c r="V25" i="154"/>
  <c r="Q25" i="154"/>
  <c r="AK108" i="154"/>
  <c r="AF108" i="154"/>
  <c r="AA24" i="154"/>
  <c r="V24" i="154"/>
  <c r="G24" i="154"/>
  <c r="AK107" i="154"/>
  <c r="AF107" i="154"/>
  <c r="V23" i="154"/>
  <c r="Q23" i="154"/>
  <c r="AF106" i="154"/>
  <c r="V22" i="154"/>
  <c r="G22" i="154"/>
  <c r="AF105" i="154"/>
  <c r="AF21" i="154"/>
  <c r="V21" i="154"/>
  <c r="Q21" i="154"/>
  <c r="G21" i="154"/>
  <c r="AF104" i="154"/>
  <c r="V20" i="154"/>
  <c r="Q20" i="154"/>
  <c r="G20" i="154"/>
  <c r="AK103" i="154"/>
  <c r="AF103" i="154"/>
  <c r="V19" i="154"/>
  <c r="Q19" i="154"/>
  <c r="L19" i="154"/>
  <c r="AF18" i="154"/>
  <c r="AA18" i="154"/>
  <c r="V18" i="154"/>
  <c r="Q18" i="154"/>
  <c r="G18" i="154"/>
  <c r="AF101" i="154"/>
  <c r="V17" i="154"/>
  <c r="Q17" i="154"/>
  <c r="AA16" i="154"/>
  <c r="V16" i="154"/>
  <c r="Q16" i="154"/>
  <c r="G16" i="154"/>
  <c r="AK99" i="154"/>
  <c r="AF99" i="154"/>
  <c r="AF15" i="154"/>
  <c r="V15" i="154"/>
  <c r="Q15" i="154"/>
  <c r="L15" i="154"/>
  <c r="AF98" i="154"/>
  <c r="V14" i="154"/>
  <c r="Q14" i="154"/>
  <c r="L14" i="154"/>
  <c r="G14" i="154"/>
  <c r="AF97" i="154"/>
  <c r="AF13" i="154"/>
  <c r="Q13" i="154"/>
  <c r="L13" i="154"/>
  <c r="AF96" i="154"/>
  <c r="Q12" i="154"/>
  <c r="G12" i="154"/>
  <c r="AF11" i="154"/>
  <c r="V11" i="154"/>
  <c r="L11" i="154"/>
  <c r="AK94" i="154"/>
  <c r="AA10" i="154"/>
  <c r="V10" i="154"/>
  <c r="Q10" i="154"/>
  <c r="G10" i="154"/>
  <c r="AK93" i="154"/>
  <c r="AF93" i="154"/>
  <c r="V9" i="154"/>
  <c r="AK92" i="154"/>
  <c r="AF92" i="154"/>
  <c r="AF8" i="154"/>
  <c r="V8" i="154"/>
  <c r="Q8" i="154"/>
  <c r="L8" i="154"/>
  <c r="G8" i="154"/>
  <c r="V7" i="154"/>
  <c r="AA6" i="154"/>
  <c r="V6" i="154"/>
  <c r="Q6" i="154"/>
  <c r="AF5" i="154"/>
  <c r="L5" i="154"/>
  <c r="G5" i="154"/>
  <c r="AA4" i="154"/>
  <c r="V4" i="154"/>
  <c r="AK87" i="154"/>
  <c r="AF87" i="154"/>
  <c r="AF3" i="154"/>
  <c r="AA3" i="154"/>
  <c r="Q3" i="154"/>
  <c r="L3" i="154"/>
  <c r="G3" i="154"/>
  <c r="AK81" i="153"/>
  <c r="AK80" i="153"/>
  <c r="AK79" i="153"/>
  <c r="Q163" i="153"/>
  <c r="AK78" i="153"/>
  <c r="Q162" i="153"/>
  <c r="AK77" i="153"/>
  <c r="Q161" i="153"/>
  <c r="V160" i="153"/>
  <c r="Q160" i="153"/>
  <c r="AK75" i="153"/>
  <c r="AK74" i="153"/>
  <c r="Q158" i="153"/>
  <c r="G158" i="153"/>
  <c r="Q157" i="153"/>
  <c r="G157" i="153"/>
  <c r="V156" i="153"/>
  <c r="Q156" i="153"/>
  <c r="V154" i="153"/>
  <c r="Q154" i="153"/>
  <c r="AK69" i="153"/>
  <c r="Q153" i="153"/>
  <c r="G153" i="153"/>
  <c r="Q152" i="153"/>
  <c r="G152" i="153"/>
  <c r="V151" i="153"/>
  <c r="Q151" i="153"/>
  <c r="G151" i="153"/>
  <c r="AK66" i="153"/>
  <c r="Q150" i="153"/>
  <c r="G150" i="153"/>
  <c r="Q149" i="153"/>
  <c r="G149" i="153"/>
  <c r="V148" i="153"/>
  <c r="Q148" i="153"/>
  <c r="G148" i="153"/>
  <c r="AK63" i="153"/>
  <c r="G147" i="153"/>
  <c r="Q146" i="153"/>
  <c r="V145" i="153"/>
  <c r="AK60" i="153"/>
  <c r="Q144" i="153"/>
  <c r="G144" i="153"/>
  <c r="Q143" i="153"/>
  <c r="AK58" i="153"/>
  <c r="V142" i="153"/>
  <c r="Q142" i="153"/>
  <c r="L142" i="153"/>
  <c r="Q141" i="153"/>
  <c r="G141" i="153"/>
  <c r="AK56" i="153"/>
  <c r="Q140" i="153"/>
  <c r="AK55" i="153"/>
  <c r="AA139" i="153"/>
  <c r="Q139" i="153"/>
  <c r="L139" i="153"/>
  <c r="AK54" i="153"/>
  <c r="V138" i="153"/>
  <c r="Q138" i="153"/>
  <c r="G138" i="153"/>
  <c r="AP62" i="153"/>
  <c r="AA137" i="153"/>
  <c r="Q137" i="153"/>
  <c r="V136" i="153"/>
  <c r="Q136" i="153"/>
  <c r="L136" i="153"/>
  <c r="G136" i="153"/>
  <c r="AK51" i="153"/>
  <c r="AA135" i="153"/>
  <c r="Q135" i="153"/>
  <c r="AP59" i="153"/>
  <c r="AK50" i="153"/>
  <c r="V134" i="153"/>
  <c r="G134" i="153"/>
  <c r="AA133" i="153"/>
  <c r="Q133" i="153"/>
  <c r="AP57" i="153"/>
  <c r="AK48" i="153"/>
  <c r="AA132" i="153"/>
  <c r="Q132" i="153"/>
  <c r="AP56" i="153"/>
  <c r="AK47" i="153"/>
  <c r="V131" i="153"/>
  <c r="Q131" i="153"/>
  <c r="L131" i="153"/>
  <c r="G131" i="153"/>
  <c r="AP55" i="153"/>
  <c r="AK46" i="153"/>
  <c r="AA130" i="153"/>
  <c r="Q130" i="153"/>
  <c r="G130" i="153"/>
  <c r="AP54" i="153"/>
  <c r="AK45" i="153"/>
  <c r="L129" i="153"/>
  <c r="AP53" i="153"/>
  <c r="AK44" i="153"/>
  <c r="AA128" i="153"/>
  <c r="V128" i="153"/>
  <c r="Q128" i="153"/>
  <c r="L128" i="153"/>
  <c r="G128" i="153"/>
  <c r="AK43" i="153"/>
  <c r="Q127" i="153"/>
  <c r="AP51" i="153"/>
  <c r="AA126" i="153"/>
  <c r="V126" i="153"/>
  <c r="AP50" i="153"/>
  <c r="Q125" i="153"/>
  <c r="L125" i="153"/>
  <c r="AP49" i="153"/>
  <c r="AK40" i="153"/>
  <c r="AA124" i="153"/>
  <c r="V124" i="153"/>
  <c r="Q124" i="153"/>
  <c r="AK39" i="153"/>
  <c r="AA123" i="153"/>
  <c r="Q123" i="153"/>
  <c r="AP47" i="153"/>
  <c r="AK38" i="153"/>
  <c r="V122" i="153"/>
  <c r="Q122" i="153"/>
  <c r="AK37" i="153"/>
  <c r="AA121" i="153"/>
  <c r="Q121" i="153"/>
  <c r="L121" i="153"/>
  <c r="G121" i="153"/>
  <c r="AK35" i="153"/>
  <c r="AA119" i="153"/>
  <c r="Q119" i="153"/>
  <c r="AP43" i="153"/>
  <c r="V118" i="153"/>
  <c r="AK33" i="153"/>
  <c r="AA117" i="153"/>
  <c r="Q117" i="153"/>
  <c r="G117" i="153"/>
  <c r="AK32" i="153"/>
  <c r="V116" i="153"/>
  <c r="L116" i="153"/>
  <c r="G116" i="153"/>
  <c r="AP40" i="153"/>
  <c r="AK31" i="153"/>
  <c r="AA115" i="153"/>
  <c r="V115" i="153"/>
  <c r="Q115" i="153"/>
  <c r="L115" i="153"/>
  <c r="AP39" i="153"/>
  <c r="AK30" i="153"/>
  <c r="G114" i="153"/>
  <c r="AK29" i="153"/>
  <c r="AA113" i="153"/>
  <c r="V113" i="153"/>
  <c r="AK28" i="153"/>
  <c r="L112" i="153"/>
  <c r="G112" i="153"/>
  <c r="AP36" i="153"/>
  <c r="V111" i="153"/>
  <c r="Q111" i="153"/>
  <c r="AK26" i="153"/>
  <c r="AA110" i="153"/>
  <c r="V110" i="153"/>
  <c r="AP34" i="153"/>
  <c r="AK25" i="153"/>
  <c r="V109" i="153"/>
  <c r="L109" i="153"/>
  <c r="V108" i="153"/>
  <c r="Q108" i="153"/>
  <c r="L108" i="153"/>
  <c r="G108" i="153"/>
  <c r="AK23" i="153"/>
  <c r="AA107" i="153"/>
  <c r="V107" i="153"/>
  <c r="G107" i="153"/>
  <c r="AK22" i="153"/>
  <c r="V106" i="153"/>
  <c r="AK21" i="153"/>
  <c r="AA105" i="153"/>
  <c r="V105" i="153"/>
  <c r="L105" i="153"/>
  <c r="AK20" i="153"/>
  <c r="V104" i="153"/>
  <c r="G104" i="153"/>
  <c r="AA103" i="153"/>
  <c r="V103" i="153"/>
  <c r="G103" i="153"/>
  <c r="V102" i="153"/>
  <c r="Q102" i="153"/>
  <c r="G102" i="153"/>
  <c r="AK17" i="153"/>
  <c r="V101" i="153"/>
  <c r="AA100" i="153"/>
  <c r="V100" i="153"/>
  <c r="L100" i="153"/>
  <c r="G100" i="153"/>
  <c r="AA99" i="153"/>
  <c r="V99" i="153"/>
  <c r="V98" i="153"/>
  <c r="Q98" i="153"/>
  <c r="G98" i="153"/>
  <c r="AK13" i="153"/>
  <c r="AA97" i="153"/>
  <c r="V97" i="153"/>
  <c r="V96" i="153"/>
  <c r="G96" i="153"/>
  <c r="AA95" i="153"/>
  <c r="V95" i="153"/>
  <c r="Q95" i="153"/>
  <c r="G95" i="153"/>
  <c r="AK10" i="153"/>
  <c r="AA94" i="153"/>
  <c r="V94" i="153"/>
  <c r="L94" i="153"/>
  <c r="G94" i="153"/>
  <c r="AK9" i="153"/>
  <c r="AA93" i="153"/>
  <c r="V93" i="153"/>
  <c r="AK8" i="153"/>
  <c r="V92" i="153"/>
  <c r="Q92" i="153"/>
  <c r="G92" i="153"/>
  <c r="AK7" i="153"/>
  <c r="AA91" i="153"/>
  <c r="V91" i="153"/>
  <c r="G91" i="153"/>
  <c r="AK6" i="153"/>
  <c r="V90" i="153"/>
  <c r="AK5" i="153"/>
  <c r="AA89" i="153"/>
  <c r="Q89" i="153"/>
  <c r="AK4" i="153"/>
  <c r="L88" i="153"/>
  <c r="AK3" i="153"/>
  <c r="AA87" i="153"/>
  <c r="V87" i="153"/>
  <c r="Q87" i="153"/>
  <c r="L87" i="153"/>
  <c r="G87" i="153"/>
  <c r="Q81" i="153"/>
  <c r="Q80" i="153"/>
  <c r="AF79" i="153"/>
  <c r="AF78" i="153"/>
  <c r="AF77" i="153"/>
  <c r="AF76" i="153"/>
  <c r="Q76" i="153"/>
  <c r="Q75" i="153"/>
  <c r="AF74" i="153"/>
  <c r="AF157" i="153"/>
  <c r="AF73" i="153"/>
  <c r="Q73" i="153"/>
  <c r="AF72" i="153"/>
  <c r="AF71" i="153"/>
  <c r="V71" i="153"/>
  <c r="AF70" i="153"/>
  <c r="V70" i="153"/>
  <c r="Q70" i="153"/>
  <c r="AF69" i="153"/>
  <c r="Q69" i="153"/>
  <c r="AF68" i="153"/>
  <c r="V68" i="153"/>
  <c r="V67" i="153"/>
  <c r="Q67" i="153"/>
  <c r="AK150" i="153"/>
  <c r="AF149" i="153"/>
  <c r="AK148" i="153"/>
  <c r="AF64" i="153"/>
  <c r="V64" i="153"/>
  <c r="Q64" i="153"/>
  <c r="V63" i="153"/>
  <c r="Q63" i="153"/>
  <c r="G63" i="153"/>
  <c r="AF62" i="153"/>
  <c r="V62" i="153"/>
  <c r="G62" i="153"/>
  <c r="AK145" i="153"/>
  <c r="AF145" i="153"/>
  <c r="V61" i="153"/>
  <c r="G61" i="153"/>
  <c r="AK144" i="153"/>
  <c r="AF144" i="153"/>
  <c r="AF60" i="153"/>
  <c r="V60" i="153"/>
  <c r="G60" i="153"/>
  <c r="AF143" i="153"/>
  <c r="AF59" i="153"/>
  <c r="Q59" i="153"/>
  <c r="G59" i="153"/>
  <c r="AF142" i="153"/>
  <c r="V58" i="153"/>
  <c r="G58" i="153"/>
  <c r="AF141" i="153"/>
  <c r="AF57" i="153"/>
  <c r="Q57" i="153"/>
  <c r="G57" i="153"/>
  <c r="AF140" i="153"/>
  <c r="AF56" i="153"/>
  <c r="V56" i="153"/>
  <c r="G56" i="153"/>
  <c r="AK139" i="153"/>
  <c r="AF139" i="153"/>
  <c r="AF55" i="153"/>
  <c r="AF138" i="153"/>
  <c r="V54" i="153"/>
  <c r="Q54" i="153"/>
  <c r="G54" i="153"/>
  <c r="AF137" i="153"/>
  <c r="AA53" i="153"/>
  <c r="Q53" i="153"/>
  <c r="AF136" i="153"/>
  <c r="AF52" i="153"/>
  <c r="AF135" i="153"/>
  <c r="AF51" i="153"/>
  <c r="AA51" i="153"/>
  <c r="Q51" i="153"/>
  <c r="AK134" i="153"/>
  <c r="AF134" i="153"/>
  <c r="AA50" i="153"/>
  <c r="V50" i="153"/>
  <c r="G50" i="153"/>
  <c r="AF133" i="153"/>
  <c r="AF49" i="153"/>
  <c r="AA49" i="153"/>
  <c r="L49" i="153"/>
  <c r="AF132" i="153"/>
  <c r="AF48" i="153"/>
  <c r="AA48" i="153"/>
  <c r="L48" i="153"/>
  <c r="AF131" i="153"/>
  <c r="AF47" i="153"/>
  <c r="AA47" i="153"/>
  <c r="Q47" i="153"/>
  <c r="G47" i="153"/>
  <c r="AF130" i="153"/>
  <c r="AA46" i="153"/>
  <c r="V46" i="153"/>
  <c r="Q46" i="153"/>
  <c r="L46" i="153"/>
  <c r="AK129" i="153"/>
  <c r="AF129" i="153"/>
  <c r="V45" i="153"/>
  <c r="Q45" i="153"/>
  <c r="AK128" i="153"/>
  <c r="AF128" i="153"/>
  <c r="AF44" i="153"/>
  <c r="AA44" i="153"/>
  <c r="G44" i="153"/>
  <c r="AF127" i="153"/>
  <c r="L43" i="153"/>
  <c r="G43" i="153"/>
  <c r="AF126" i="153"/>
  <c r="AF42" i="153"/>
  <c r="AA42" i="153"/>
  <c r="V42" i="153"/>
  <c r="Q42" i="153"/>
  <c r="G42" i="153"/>
  <c r="AK125" i="153"/>
  <c r="AF125" i="153"/>
  <c r="AF41" i="153"/>
  <c r="AA41" i="153"/>
  <c r="V41" i="153"/>
  <c r="L41" i="153"/>
  <c r="G41" i="153"/>
  <c r="AF124" i="153"/>
  <c r="AA40" i="153"/>
  <c r="V40" i="153"/>
  <c r="L40" i="153"/>
  <c r="G40" i="153"/>
  <c r="AA39" i="153"/>
  <c r="V39" i="153"/>
  <c r="Q39" i="153"/>
  <c r="L39" i="153"/>
  <c r="G39" i="153"/>
  <c r="AK122" i="153"/>
  <c r="AF122" i="153"/>
  <c r="AF38" i="153"/>
  <c r="AA38" i="153"/>
  <c r="V38" i="153"/>
  <c r="AF121" i="153"/>
  <c r="AA37" i="153"/>
  <c r="V37" i="153"/>
  <c r="AF120" i="153"/>
  <c r="AF36" i="153"/>
  <c r="V36" i="153"/>
  <c r="Q36" i="153"/>
  <c r="G36" i="153"/>
  <c r="AF35" i="153"/>
  <c r="AA35" i="153"/>
  <c r="G35" i="153"/>
  <c r="AK118" i="153"/>
  <c r="AF118" i="153"/>
  <c r="AF34" i="153"/>
  <c r="Q34" i="153"/>
  <c r="G34" i="153"/>
  <c r="AK117" i="153"/>
  <c r="AF33" i="153"/>
  <c r="L33" i="153"/>
  <c r="AF116" i="153"/>
  <c r="AF32" i="153"/>
  <c r="AA32" i="153"/>
  <c r="V32" i="153"/>
  <c r="L32" i="153"/>
  <c r="AF31" i="153"/>
  <c r="V31" i="153"/>
  <c r="Q31" i="153"/>
  <c r="L31" i="153"/>
  <c r="G31" i="153"/>
  <c r="AK114" i="153"/>
  <c r="AF114" i="153"/>
  <c r="AF30" i="153"/>
  <c r="V30" i="153"/>
  <c r="Q30" i="153"/>
  <c r="L30" i="153"/>
  <c r="AA29" i="153"/>
  <c r="V29" i="153"/>
  <c r="Q29" i="153"/>
  <c r="L29" i="153"/>
  <c r="G29" i="153"/>
  <c r="AF112" i="153"/>
  <c r="AF28" i="153"/>
  <c r="V28" i="153"/>
  <c r="Q28" i="153"/>
  <c r="G28" i="153"/>
  <c r="AK111" i="153"/>
  <c r="AF111" i="153"/>
  <c r="AF27" i="153"/>
  <c r="AA27" i="153"/>
  <c r="V27" i="153"/>
  <c r="Q27" i="153"/>
  <c r="V26" i="153"/>
  <c r="Q26" i="153"/>
  <c r="G26" i="153"/>
  <c r="AF109" i="153"/>
  <c r="V25" i="153"/>
  <c r="Q25" i="153"/>
  <c r="AK108" i="153"/>
  <c r="AF108" i="153"/>
  <c r="AA24" i="153"/>
  <c r="V24" i="153"/>
  <c r="G24" i="153"/>
  <c r="AK107" i="153"/>
  <c r="AF107" i="153"/>
  <c r="V23" i="153"/>
  <c r="Q23" i="153"/>
  <c r="AF106" i="153"/>
  <c r="V22" i="153"/>
  <c r="G22" i="153"/>
  <c r="AF105" i="153"/>
  <c r="AF21" i="153"/>
  <c r="V21" i="153"/>
  <c r="Q21" i="153"/>
  <c r="G21" i="153"/>
  <c r="AF104" i="153"/>
  <c r="V20" i="153"/>
  <c r="Q20" i="153"/>
  <c r="G20" i="153"/>
  <c r="AK103" i="153"/>
  <c r="AF103" i="153"/>
  <c r="V19" i="153"/>
  <c r="Q19" i="153"/>
  <c r="L19" i="153"/>
  <c r="AF18" i="153"/>
  <c r="AA18" i="153"/>
  <c r="V18" i="153"/>
  <c r="Q18" i="153"/>
  <c r="G18" i="153"/>
  <c r="AF101" i="153"/>
  <c r="V17" i="153"/>
  <c r="Q17" i="153"/>
  <c r="AA16" i="153"/>
  <c r="V16" i="153"/>
  <c r="Q16" i="153"/>
  <c r="G16" i="153"/>
  <c r="AK99" i="153"/>
  <c r="AF99" i="153"/>
  <c r="AF15" i="153"/>
  <c r="V15" i="153"/>
  <c r="Q15" i="153"/>
  <c r="L15" i="153"/>
  <c r="AF98" i="153"/>
  <c r="V14" i="153"/>
  <c r="Q14" i="153"/>
  <c r="L14" i="153"/>
  <c r="G14" i="153"/>
  <c r="AF97" i="153"/>
  <c r="AF13" i="153"/>
  <c r="Q13" i="153"/>
  <c r="L13" i="153"/>
  <c r="AF96" i="153"/>
  <c r="Q12" i="153"/>
  <c r="G12" i="153"/>
  <c r="AF11" i="153"/>
  <c r="V11" i="153"/>
  <c r="L11" i="153"/>
  <c r="AK94" i="153"/>
  <c r="AA10" i="153"/>
  <c r="V10" i="153"/>
  <c r="Q10" i="153"/>
  <c r="G10" i="153"/>
  <c r="AK93" i="153"/>
  <c r="AF93" i="153"/>
  <c r="V9" i="153"/>
  <c r="AK92" i="153"/>
  <c r="AF92" i="153"/>
  <c r="AF8" i="153"/>
  <c r="V8" i="153"/>
  <c r="Q8" i="153"/>
  <c r="L8" i="153"/>
  <c r="G8" i="153"/>
  <c r="V7" i="153"/>
  <c r="AA6" i="153"/>
  <c r="V6" i="153"/>
  <c r="Q6" i="153"/>
  <c r="AF5" i="153"/>
  <c r="L5" i="153"/>
  <c r="G5" i="153"/>
  <c r="AA4" i="153"/>
  <c r="V4" i="153"/>
  <c r="AK87" i="153"/>
  <c r="AF87" i="153"/>
  <c r="AF3" i="153"/>
  <c r="AA3" i="153"/>
  <c r="Q3" i="153"/>
  <c r="L3" i="153"/>
  <c r="G3" i="153"/>
  <c r="AK81" i="152"/>
  <c r="AK80" i="152"/>
  <c r="AK79" i="152"/>
  <c r="Q163" i="152"/>
  <c r="AK78" i="152"/>
  <c r="Q162" i="152"/>
  <c r="AK77" i="152"/>
  <c r="Q161" i="152"/>
  <c r="V160" i="152"/>
  <c r="Q160" i="152"/>
  <c r="AK75" i="152"/>
  <c r="AK74" i="152"/>
  <c r="Q158" i="152"/>
  <c r="G158" i="152"/>
  <c r="Q157" i="152"/>
  <c r="G157" i="152"/>
  <c r="V156" i="152"/>
  <c r="Q156" i="152"/>
  <c r="V154" i="152"/>
  <c r="Q154" i="152"/>
  <c r="AK69" i="152"/>
  <c r="Q153" i="152"/>
  <c r="G153" i="152"/>
  <c r="Q152" i="152"/>
  <c r="G152" i="152"/>
  <c r="V151" i="152"/>
  <c r="Q151" i="152"/>
  <c r="G151" i="152"/>
  <c r="AK66" i="152"/>
  <c r="Q150" i="152"/>
  <c r="G150" i="152"/>
  <c r="Q149" i="152"/>
  <c r="G149" i="152"/>
  <c r="V148" i="152"/>
  <c r="Q148" i="152"/>
  <c r="G148" i="152"/>
  <c r="AK63" i="152"/>
  <c r="G147" i="152"/>
  <c r="Q146" i="152"/>
  <c r="V145" i="152"/>
  <c r="AK60" i="152"/>
  <c r="Q144" i="152"/>
  <c r="G144" i="152"/>
  <c r="Q143" i="152"/>
  <c r="AK58" i="152"/>
  <c r="V142" i="152"/>
  <c r="Q142" i="152"/>
  <c r="L142" i="152"/>
  <c r="Q141" i="152"/>
  <c r="G141" i="152"/>
  <c r="AK56" i="152"/>
  <c r="Q140" i="152"/>
  <c r="AK55" i="152"/>
  <c r="AA139" i="152"/>
  <c r="Q139" i="152"/>
  <c r="L139" i="152"/>
  <c r="AK54" i="152"/>
  <c r="V138" i="152"/>
  <c r="Q138" i="152"/>
  <c r="G138" i="152"/>
  <c r="AP62" i="152"/>
  <c r="AA137" i="152"/>
  <c r="Q137" i="152"/>
  <c r="V136" i="152"/>
  <c r="Q136" i="152"/>
  <c r="L136" i="152"/>
  <c r="G136" i="152"/>
  <c r="AK51" i="152"/>
  <c r="AA135" i="152"/>
  <c r="Q135" i="152"/>
  <c r="AP59" i="152"/>
  <c r="AK50" i="152"/>
  <c r="V134" i="152"/>
  <c r="G134" i="152"/>
  <c r="AA133" i="152"/>
  <c r="Q133" i="152"/>
  <c r="AP57" i="152"/>
  <c r="AK48" i="152"/>
  <c r="AA132" i="152"/>
  <c r="Q132" i="152"/>
  <c r="AP56" i="152"/>
  <c r="AK47" i="152"/>
  <c r="V131" i="152"/>
  <c r="Q131" i="152"/>
  <c r="L131" i="152"/>
  <c r="G131" i="152"/>
  <c r="AP55" i="152"/>
  <c r="AK46" i="152"/>
  <c r="AA130" i="152"/>
  <c r="Q130" i="152"/>
  <c r="G130" i="152"/>
  <c r="AP54" i="152"/>
  <c r="AK45" i="152"/>
  <c r="L129" i="152"/>
  <c r="AP53" i="152"/>
  <c r="AK44" i="152"/>
  <c r="AA128" i="152"/>
  <c r="V128" i="152"/>
  <c r="Q128" i="152"/>
  <c r="L128" i="152"/>
  <c r="G128" i="152"/>
  <c r="AK43" i="152"/>
  <c r="Q127" i="152"/>
  <c r="AP51" i="152"/>
  <c r="AA126" i="152"/>
  <c r="V126" i="152"/>
  <c r="AP50" i="152"/>
  <c r="Q125" i="152"/>
  <c r="L125" i="152"/>
  <c r="AP49" i="152"/>
  <c r="AK40" i="152"/>
  <c r="AA124" i="152"/>
  <c r="V124" i="152"/>
  <c r="Q124" i="152"/>
  <c r="AK39" i="152"/>
  <c r="AA123" i="152"/>
  <c r="Q123" i="152"/>
  <c r="AP47" i="152"/>
  <c r="AK38" i="152"/>
  <c r="V122" i="152"/>
  <c r="Q122" i="152"/>
  <c r="AK37" i="152"/>
  <c r="AA121" i="152"/>
  <c r="Q121" i="152"/>
  <c r="L121" i="152"/>
  <c r="G121" i="152"/>
  <c r="AK35" i="152"/>
  <c r="AA119" i="152"/>
  <c r="Q119" i="152"/>
  <c r="AP43" i="152"/>
  <c r="V118" i="152"/>
  <c r="AK33" i="152"/>
  <c r="AA117" i="152"/>
  <c r="Q117" i="152"/>
  <c r="G117" i="152"/>
  <c r="AK32" i="152"/>
  <c r="V116" i="152"/>
  <c r="L116" i="152"/>
  <c r="G116" i="152"/>
  <c r="AP40" i="152"/>
  <c r="AK31" i="152"/>
  <c r="AA115" i="152"/>
  <c r="V115" i="152"/>
  <c r="Q115" i="152"/>
  <c r="L115" i="152"/>
  <c r="AP39" i="152"/>
  <c r="AK30" i="152"/>
  <c r="G114" i="152"/>
  <c r="AK29" i="152"/>
  <c r="AA113" i="152"/>
  <c r="V113" i="152"/>
  <c r="AK28" i="152"/>
  <c r="L112" i="152"/>
  <c r="G112" i="152"/>
  <c r="AP36" i="152"/>
  <c r="V111" i="152"/>
  <c r="Q111" i="152"/>
  <c r="AK26" i="152"/>
  <c r="AA110" i="152"/>
  <c r="V110" i="152"/>
  <c r="AP34" i="152"/>
  <c r="AK25" i="152"/>
  <c r="V109" i="152"/>
  <c r="L109" i="152"/>
  <c r="V108" i="152"/>
  <c r="Q108" i="152"/>
  <c r="L108" i="152"/>
  <c r="G108" i="152"/>
  <c r="AK23" i="152"/>
  <c r="AA107" i="152"/>
  <c r="V107" i="152"/>
  <c r="G107" i="152"/>
  <c r="AK22" i="152"/>
  <c r="V106" i="152"/>
  <c r="AK21" i="152"/>
  <c r="AA105" i="152"/>
  <c r="V105" i="152"/>
  <c r="L105" i="152"/>
  <c r="AK20" i="152"/>
  <c r="V104" i="152"/>
  <c r="G104" i="152"/>
  <c r="AA103" i="152"/>
  <c r="V103" i="152"/>
  <c r="G103" i="152"/>
  <c r="V102" i="152"/>
  <c r="Q102" i="152"/>
  <c r="G102" i="152"/>
  <c r="AK17" i="152"/>
  <c r="V101" i="152"/>
  <c r="AA100" i="152"/>
  <c r="V100" i="152"/>
  <c r="L100" i="152"/>
  <c r="G100" i="152"/>
  <c r="AA99" i="152"/>
  <c r="V99" i="152"/>
  <c r="V98" i="152"/>
  <c r="Q98" i="152"/>
  <c r="G98" i="152"/>
  <c r="AK13" i="152"/>
  <c r="AA97" i="152"/>
  <c r="V97" i="152"/>
  <c r="V96" i="152"/>
  <c r="G96" i="152"/>
  <c r="AA95" i="152"/>
  <c r="V95" i="152"/>
  <c r="Q95" i="152"/>
  <c r="G95" i="152"/>
  <c r="AK10" i="152"/>
  <c r="AA94" i="152"/>
  <c r="V94" i="152"/>
  <c r="L94" i="152"/>
  <c r="G94" i="152"/>
  <c r="AK9" i="152"/>
  <c r="AA93" i="152"/>
  <c r="V93" i="152"/>
  <c r="AK8" i="152"/>
  <c r="V92" i="152"/>
  <c r="Q92" i="152"/>
  <c r="G92" i="152"/>
  <c r="AK7" i="152"/>
  <c r="AA91" i="152"/>
  <c r="V91" i="152"/>
  <c r="G91" i="152"/>
  <c r="AK6" i="152"/>
  <c r="V90" i="152"/>
  <c r="AK5" i="152"/>
  <c r="AA89" i="152"/>
  <c r="Q89" i="152"/>
  <c r="AK4" i="152"/>
  <c r="L88" i="152"/>
  <c r="AK3" i="152"/>
  <c r="AA87" i="152"/>
  <c r="V87" i="152"/>
  <c r="Q87" i="152"/>
  <c r="L87" i="152"/>
  <c r="G87" i="152"/>
  <c r="Q81" i="152"/>
  <c r="Q80" i="152"/>
  <c r="AF79" i="152"/>
  <c r="AF78" i="152"/>
  <c r="AF77" i="152"/>
  <c r="AF76" i="152"/>
  <c r="Q76" i="152"/>
  <c r="Q75" i="152"/>
  <c r="AF74" i="152"/>
  <c r="AF157" i="152"/>
  <c r="AF73" i="152"/>
  <c r="Q73" i="152"/>
  <c r="AF72" i="152"/>
  <c r="AF71" i="152"/>
  <c r="V71" i="152"/>
  <c r="AF70" i="152"/>
  <c r="V70" i="152"/>
  <c r="Q70" i="152"/>
  <c r="AF69" i="152"/>
  <c r="Q69" i="152"/>
  <c r="AF68" i="152"/>
  <c r="V68" i="152"/>
  <c r="V67" i="152"/>
  <c r="Q67" i="152"/>
  <c r="AK150" i="152"/>
  <c r="AF149" i="152"/>
  <c r="AK148" i="152"/>
  <c r="AF64" i="152"/>
  <c r="V64" i="152"/>
  <c r="Q64" i="152"/>
  <c r="V63" i="152"/>
  <c r="Q63" i="152"/>
  <c r="G63" i="152"/>
  <c r="AF62" i="152"/>
  <c r="V62" i="152"/>
  <c r="G62" i="152"/>
  <c r="AK145" i="152"/>
  <c r="AF145" i="152"/>
  <c r="V61" i="152"/>
  <c r="G61" i="152"/>
  <c r="AK144" i="152"/>
  <c r="AF144" i="152"/>
  <c r="AF60" i="152"/>
  <c r="V60" i="152"/>
  <c r="G60" i="152"/>
  <c r="AF143" i="152"/>
  <c r="AF59" i="152"/>
  <c r="Q59" i="152"/>
  <c r="G59" i="152"/>
  <c r="AF142" i="152"/>
  <c r="V58" i="152"/>
  <c r="G58" i="152"/>
  <c r="AF141" i="152"/>
  <c r="AF57" i="152"/>
  <c r="Q57" i="152"/>
  <c r="G57" i="152"/>
  <c r="AF140" i="152"/>
  <c r="AF56" i="152"/>
  <c r="V56" i="152"/>
  <c r="G56" i="152"/>
  <c r="AK139" i="152"/>
  <c r="AF139" i="152"/>
  <c r="AF55" i="152"/>
  <c r="AF138" i="152"/>
  <c r="V54" i="152"/>
  <c r="Q54" i="152"/>
  <c r="G54" i="152"/>
  <c r="AF137" i="152"/>
  <c r="AA53" i="152"/>
  <c r="Q53" i="152"/>
  <c r="AF136" i="152"/>
  <c r="AF52" i="152"/>
  <c r="AF135" i="152"/>
  <c r="AF51" i="152"/>
  <c r="AA51" i="152"/>
  <c r="Q51" i="152"/>
  <c r="AK134" i="152"/>
  <c r="AF134" i="152"/>
  <c r="AA50" i="152"/>
  <c r="V50" i="152"/>
  <c r="G50" i="152"/>
  <c r="AF133" i="152"/>
  <c r="AF49" i="152"/>
  <c r="AA49" i="152"/>
  <c r="L49" i="152"/>
  <c r="AF132" i="152"/>
  <c r="AF48" i="152"/>
  <c r="AA48" i="152"/>
  <c r="L48" i="152"/>
  <c r="AF131" i="152"/>
  <c r="AF47" i="152"/>
  <c r="AA47" i="152"/>
  <c r="Q47" i="152"/>
  <c r="G47" i="152"/>
  <c r="AF130" i="152"/>
  <c r="AA46" i="152"/>
  <c r="V46" i="152"/>
  <c r="Q46" i="152"/>
  <c r="L46" i="152"/>
  <c r="AK129" i="152"/>
  <c r="AF129" i="152"/>
  <c r="V45" i="152"/>
  <c r="Q45" i="152"/>
  <c r="AK128" i="152"/>
  <c r="AF128" i="152"/>
  <c r="AF44" i="152"/>
  <c r="AA44" i="152"/>
  <c r="G44" i="152"/>
  <c r="AF127" i="152"/>
  <c r="L43" i="152"/>
  <c r="G43" i="152"/>
  <c r="AF126" i="152"/>
  <c r="AF42" i="152"/>
  <c r="AA42" i="152"/>
  <c r="V42" i="152"/>
  <c r="Q42" i="152"/>
  <c r="G42" i="152"/>
  <c r="AK125" i="152"/>
  <c r="AF125" i="152"/>
  <c r="AF41" i="152"/>
  <c r="AA41" i="152"/>
  <c r="V41" i="152"/>
  <c r="L41" i="152"/>
  <c r="G41" i="152"/>
  <c r="AF124" i="152"/>
  <c r="AA40" i="152"/>
  <c r="V40" i="152"/>
  <c r="L40" i="152"/>
  <c r="G40" i="152"/>
  <c r="AA39" i="152"/>
  <c r="V39" i="152"/>
  <c r="Q39" i="152"/>
  <c r="L39" i="152"/>
  <c r="G39" i="152"/>
  <c r="AK122" i="152"/>
  <c r="AF122" i="152"/>
  <c r="AF38" i="152"/>
  <c r="AA38" i="152"/>
  <c r="V38" i="152"/>
  <c r="AF121" i="152"/>
  <c r="AA37" i="152"/>
  <c r="V37" i="152"/>
  <c r="AF120" i="152"/>
  <c r="AF36" i="152"/>
  <c r="V36" i="152"/>
  <c r="Q36" i="152"/>
  <c r="G36" i="152"/>
  <c r="AF35" i="152"/>
  <c r="AA35" i="152"/>
  <c r="G35" i="152"/>
  <c r="AK118" i="152"/>
  <c r="AF118" i="152"/>
  <c r="AF34" i="152"/>
  <c r="Q34" i="152"/>
  <c r="G34" i="152"/>
  <c r="AK117" i="152"/>
  <c r="AF33" i="152"/>
  <c r="L33" i="152"/>
  <c r="AF116" i="152"/>
  <c r="AF32" i="152"/>
  <c r="AA32" i="152"/>
  <c r="V32" i="152"/>
  <c r="L32" i="152"/>
  <c r="AF31" i="152"/>
  <c r="V31" i="152"/>
  <c r="Q31" i="152"/>
  <c r="L31" i="152"/>
  <c r="G31" i="152"/>
  <c r="AK114" i="152"/>
  <c r="AF114" i="152"/>
  <c r="AF30" i="152"/>
  <c r="V30" i="152"/>
  <c r="Q30" i="152"/>
  <c r="L30" i="152"/>
  <c r="AA29" i="152"/>
  <c r="V29" i="152"/>
  <c r="Q29" i="152"/>
  <c r="L29" i="152"/>
  <c r="G29" i="152"/>
  <c r="AF112" i="152"/>
  <c r="AF28" i="152"/>
  <c r="V28" i="152"/>
  <c r="Q28" i="152"/>
  <c r="G28" i="152"/>
  <c r="AK111" i="152"/>
  <c r="AF111" i="152"/>
  <c r="AF27" i="152"/>
  <c r="AA27" i="152"/>
  <c r="V27" i="152"/>
  <c r="Q27" i="152"/>
  <c r="V26" i="152"/>
  <c r="Q26" i="152"/>
  <c r="G26" i="152"/>
  <c r="AF109" i="152"/>
  <c r="V25" i="152"/>
  <c r="Q25" i="152"/>
  <c r="AK108" i="152"/>
  <c r="AF108" i="152"/>
  <c r="AA24" i="152"/>
  <c r="V24" i="152"/>
  <c r="G24" i="152"/>
  <c r="AK107" i="152"/>
  <c r="AF107" i="152"/>
  <c r="V23" i="152"/>
  <c r="Q23" i="152"/>
  <c r="AF106" i="152"/>
  <c r="V22" i="152"/>
  <c r="G22" i="152"/>
  <c r="AF105" i="152"/>
  <c r="AF21" i="152"/>
  <c r="V21" i="152"/>
  <c r="Q21" i="152"/>
  <c r="G21" i="152"/>
  <c r="AF104" i="152"/>
  <c r="V20" i="152"/>
  <c r="Q20" i="152"/>
  <c r="G20" i="152"/>
  <c r="AK103" i="152"/>
  <c r="AF103" i="152"/>
  <c r="V19" i="152"/>
  <c r="Q19" i="152"/>
  <c r="L19" i="152"/>
  <c r="AF18" i="152"/>
  <c r="AA18" i="152"/>
  <c r="V18" i="152"/>
  <c r="Q18" i="152"/>
  <c r="G18" i="152"/>
  <c r="AF101" i="152"/>
  <c r="V17" i="152"/>
  <c r="Q17" i="152"/>
  <c r="AA16" i="152"/>
  <c r="V16" i="152"/>
  <c r="Q16" i="152"/>
  <c r="G16" i="152"/>
  <c r="AK99" i="152"/>
  <c r="AF99" i="152"/>
  <c r="AF15" i="152"/>
  <c r="V15" i="152"/>
  <c r="Q15" i="152"/>
  <c r="L15" i="152"/>
  <c r="AF98" i="152"/>
  <c r="V14" i="152"/>
  <c r="Q14" i="152"/>
  <c r="L14" i="152"/>
  <c r="G14" i="152"/>
  <c r="AF97" i="152"/>
  <c r="AF13" i="152"/>
  <c r="Q13" i="152"/>
  <c r="L13" i="152"/>
  <c r="AF96" i="152"/>
  <c r="Q12" i="152"/>
  <c r="G12" i="152"/>
  <c r="AF11" i="152"/>
  <c r="V11" i="152"/>
  <c r="L11" i="152"/>
  <c r="AK94" i="152"/>
  <c r="AA10" i="152"/>
  <c r="V10" i="152"/>
  <c r="Q10" i="152"/>
  <c r="G10" i="152"/>
  <c r="AK93" i="152"/>
  <c r="AF93" i="152"/>
  <c r="V9" i="152"/>
  <c r="AK92" i="152"/>
  <c r="AF92" i="152"/>
  <c r="AF8" i="152"/>
  <c r="V8" i="152"/>
  <c r="Q8" i="152"/>
  <c r="L8" i="152"/>
  <c r="G8" i="152"/>
  <c r="V7" i="152"/>
  <c r="AA6" i="152"/>
  <c r="V6" i="152"/>
  <c r="Q6" i="152"/>
  <c r="AF5" i="152"/>
  <c r="L5" i="152"/>
  <c r="G5" i="152"/>
  <c r="AA4" i="152"/>
  <c r="V4" i="152"/>
  <c r="AK87" i="152"/>
  <c r="AF87" i="152"/>
  <c r="AF3" i="152"/>
  <c r="AA3" i="152"/>
  <c r="Q3" i="152"/>
  <c r="L3" i="152"/>
  <c r="G3" i="152"/>
  <c r="AK81" i="151"/>
  <c r="AK80" i="151"/>
  <c r="AK79" i="151"/>
  <c r="Q163" i="151"/>
  <c r="AK78" i="151"/>
  <c r="Q162" i="151"/>
  <c r="AK77" i="151"/>
  <c r="Q161" i="151"/>
  <c r="V160" i="151"/>
  <c r="Q160" i="151"/>
  <c r="AK75" i="151"/>
  <c r="AK74" i="151"/>
  <c r="Q158" i="151"/>
  <c r="G158" i="151"/>
  <c r="Q157" i="151"/>
  <c r="G157" i="151"/>
  <c r="V156" i="151"/>
  <c r="Q156" i="151"/>
  <c r="V154" i="151"/>
  <c r="Q154" i="151"/>
  <c r="AK69" i="151"/>
  <c r="Q153" i="151"/>
  <c r="G153" i="151"/>
  <c r="Q152" i="151"/>
  <c r="G152" i="151"/>
  <c r="V151" i="151"/>
  <c r="Q151" i="151"/>
  <c r="G151" i="151"/>
  <c r="AK66" i="151"/>
  <c r="Q150" i="151"/>
  <c r="G150" i="151"/>
  <c r="Q149" i="151"/>
  <c r="G149" i="151"/>
  <c r="V148" i="151"/>
  <c r="Q148" i="151"/>
  <c r="G148" i="151"/>
  <c r="AK63" i="151"/>
  <c r="G147" i="151"/>
  <c r="Q146" i="151"/>
  <c r="V145" i="151"/>
  <c r="AK60" i="151"/>
  <c r="Q144" i="151"/>
  <c r="G144" i="151"/>
  <c r="Q143" i="151"/>
  <c r="AK58" i="151"/>
  <c r="V142" i="151"/>
  <c r="Q142" i="151"/>
  <c r="L142" i="151"/>
  <c r="Q141" i="151"/>
  <c r="G141" i="151"/>
  <c r="AK56" i="151"/>
  <c r="Q140" i="151"/>
  <c r="AK55" i="151"/>
  <c r="AA139" i="151"/>
  <c r="Q139" i="151"/>
  <c r="L139" i="151"/>
  <c r="AK54" i="151"/>
  <c r="V138" i="151"/>
  <c r="Q138" i="151"/>
  <c r="G138" i="151"/>
  <c r="AP62" i="151"/>
  <c r="AA137" i="151"/>
  <c r="Q137" i="151"/>
  <c r="V136" i="151"/>
  <c r="Q136" i="151"/>
  <c r="L136" i="151"/>
  <c r="G136" i="151"/>
  <c r="AK51" i="151"/>
  <c r="AA135" i="151"/>
  <c r="Q135" i="151"/>
  <c r="AP59" i="151"/>
  <c r="AK50" i="151"/>
  <c r="V134" i="151"/>
  <c r="G134" i="151"/>
  <c r="AA133" i="151"/>
  <c r="Q133" i="151"/>
  <c r="AP57" i="151"/>
  <c r="AK48" i="151"/>
  <c r="AA132" i="151"/>
  <c r="Q132" i="151"/>
  <c r="AP56" i="151"/>
  <c r="AK47" i="151"/>
  <c r="V131" i="151"/>
  <c r="Q131" i="151"/>
  <c r="L131" i="151"/>
  <c r="G131" i="151"/>
  <c r="AP55" i="151"/>
  <c r="AK46" i="151"/>
  <c r="AA130" i="151"/>
  <c r="Q130" i="151"/>
  <c r="G130" i="151"/>
  <c r="AP54" i="151"/>
  <c r="AK45" i="151"/>
  <c r="L129" i="151"/>
  <c r="AP53" i="151"/>
  <c r="AK44" i="151"/>
  <c r="AA128" i="151"/>
  <c r="V128" i="151"/>
  <c r="Q128" i="151"/>
  <c r="L128" i="151"/>
  <c r="G128" i="151"/>
  <c r="AK43" i="151"/>
  <c r="Q127" i="151"/>
  <c r="AP51" i="151"/>
  <c r="AA126" i="151"/>
  <c r="V126" i="151"/>
  <c r="AP50" i="151"/>
  <c r="Q125" i="151"/>
  <c r="L125" i="151"/>
  <c r="AP49" i="151"/>
  <c r="AK40" i="151"/>
  <c r="AA124" i="151"/>
  <c r="V124" i="151"/>
  <c r="Q124" i="151"/>
  <c r="AK39" i="151"/>
  <c r="AA123" i="151"/>
  <c r="Q123" i="151"/>
  <c r="AP47" i="151"/>
  <c r="AK38" i="151"/>
  <c r="V122" i="151"/>
  <c r="Q122" i="151"/>
  <c r="AK37" i="151"/>
  <c r="AA121" i="151"/>
  <c r="Q121" i="151"/>
  <c r="L121" i="151"/>
  <c r="G121" i="151"/>
  <c r="AK35" i="151"/>
  <c r="AA119" i="151"/>
  <c r="Q119" i="151"/>
  <c r="AP43" i="151"/>
  <c r="V118" i="151"/>
  <c r="AK33" i="151"/>
  <c r="AA117" i="151"/>
  <c r="Q117" i="151"/>
  <c r="G117" i="151"/>
  <c r="AK32" i="151"/>
  <c r="V116" i="151"/>
  <c r="L116" i="151"/>
  <c r="G116" i="151"/>
  <c r="AP40" i="151"/>
  <c r="AK31" i="151"/>
  <c r="AA115" i="151"/>
  <c r="V115" i="151"/>
  <c r="Q115" i="151"/>
  <c r="L115" i="151"/>
  <c r="AP39" i="151"/>
  <c r="AK30" i="151"/>
  <c r="G114" i="151"/>
  <c r="AK29" i="151"/>
  <c r="AA113" i="151"/>
  <c r="V113" i="151"/>
  <c r="AK28" i="151"/>
  <c r="L112" i="151"/>
  <c r="G112" i="151"/>
  <c r="AP36" i="151"/>
  <c r="V111" i="151"/>
  <c r="Q111" i="151"/>
  <c r="AK26" i="151"/>
  <c r="AA110" i="151"/>
  <c r="V110" i="151"/>
  <c r="AP34" i="151"/>
  <c r="AK25" i="151"/>
  <c r="V109" i="151"/>
  <c r="L109" i="151"/>
  <c r="V108" i="151"/>
  <c r="Q108" i="151"/>
  <c r="L108" i="151"/>
  <c r="G108" i="151"/>
  <c r="AK23" i="151"/>
  <c r="AA107" i="151"/>
  <c r="V107" i="151"/>
  <c r="G107" i="151"/>
  <c r="AK22" i="151"/>
  <c r="V106" i="151"/>
  <c r="AK21" i="151"/>
  <c r="AA105" i="151"/>
  <c r="V105" i="151"/>
  <c r="L105" i="151"/>
  <c r="AK20" i="151"/>
  <c r="V104" i="151"/>
  <c r="G104" i="151"/>
  <c r="AA103" i="151"/>
  <c r="V103" i="151"/>
  <c r="G103" i="151"/>
  <c r="V102" i="151"/>
  <c r="Q102" i="151"/>
  <c r="G102" i="151"/>
  <c r="AK17" i="151"/>
  <c r="V101" i="151"/>
  <c r="AA100" i="151"/>
  <c r="V100" i="151"/>
  <c r="L100" i="151"/>
  <c r="G100" i="151"/>
  <c r="AA99" i="151"/>
  <c r="V99" i="151"/>
  <c r="V98" i="151"/>
  <c r="Q98" i="151"/>
  <c r="G98" i="151"/>
  <c r="AK13" i="151"/>
  <c r="AA97" i="151"/>
  <c r="V97" i="151"/>
  <c r="V96" i="151"/>
  <c r="G96" i="151"/>
  <c r="AA95" i="151"/>
  <c r="V95" i="151"/>
  <c r="Q95" i="151"/>
  <c r="G95" i="151"/>
  <c r="AK10" i="151"/>
  <c r="AA94" i="151"/>
  <c r="V94" i="151"/>
  <c r="L94" i="151"/>
  <c r="G94" i="151"/>
  <c r="AK9" i="151"/>
  <c r="AA93" i="151"/>
  <c r="V93" i="151"/>
  <c r="AK8" i="151"/>
  <c r="V92" i="151"/>
  <c r="Q92" i="151"/>
  <c r="G92" i="151"/>
  <c r="AK7" i="151"/>
  <c r="AA91" i="151"/>
  <c r="V91" i="151"/>
  <c r="G91" i="151"/>
  <c r="AK6" i="151"/>
  <c r="V90" i="151"/>
  <c r="AK5" i="151"/>
  <c r="AA89" i="151"/>
  <c r="Q89" i="151"/>
  <c r="AK4" i="151"/>
  <c r="L88" i="151"/>
  <c r="AK3" i="151"/>
  <c r="AA87" i="151"/>
  <c r="V87" i="151"/>
  <c r="Q87" i="151"/>
  <c r="L87" i="151"/>
  <c r="G87" i="151"/>
  <c r="Q81" i="151"/>
  <c r="Q80" i="151"/>
  <c r="AF79" i="151"/>
  <c r="AF78" i="151"/>
  <c r="AF77" i="151"/>
  <c r="AF76" i="151"/>
  <c r="Q76" i="151"/>
  <c r="Q75" i="151"/>
  <c r="AF74" i="151"/>
  <c r="AF157" i="151"/>
  <c r="AF73" i="151"/>
  <c r="Q73" i="151"/>
  <c r="AF72" i="151"/>
  <c r="AF71" i="151"/>
  <c r="V71" i="151"/>
  <c r="AF70" i="151"/>
  <c r="V70" i="151"/>
  <c r="Q70" i="151"/>
  <c r="AF69" i="151"/>
  <c r="Q69" i="151"/>
  <c r="AF68" i="151"/>
  <c r="V68" i="151"/>
  <c r="V67" i="151"/>
  <c r="Q67" i="151"/>
  <c r="AK150" i="151"/>
  <c r="AF149" i="151"/>
  <c r="AK148" i="151"/>
  <c r="AF64" i="151"/>
  <c r="V64" i="151"/>
  <c r="Q64" i="151"/>
  <c r="V63" i="151"/>
  <c r="Q63" i="151"/>
  <c r="G63" i="151"/>
  <c r="AF62" i="151"/>
  <c r="V62" i="151"/>
  <c r="G62" i="151"/>
  <c r="AK145" i="151"/>
  <c r="AF145" i="151"/>
  <c r="V61" i="151"/>
  <c r="G61" i="151"/>
  <c r="AK144" i="151"/>
  <c r="AF144" i="151"/>
  <c r="AF60" i="151"/>
  <c r="V60" i="151"/>
  <c r="G60" i="151"/>
  <c r="AF143" i="151"/>
  <c r="AF59" i="151"/>
  <c r="Q59" i="151"/>
  <c r="G59" i="151"/>
  <c r="AF142" i="151"/>
  <c r="V58" i="151"/>
  <c r="G58" i="151"/>
  <c r="AF141" i="151"/>
  <c r="AF57" i="151"/>
  <c r="Q57" i="151"/>
  <c r="G57" i="151"/>
  <c r="AF140" i="151"/>
  <c r="AF56" i="151"/>
  <c r="V56" i="151"/>
  <c r="G56" i="151"/>
  <c r="AK139" i="151"/>
  <c r="AF139" i="151"/>
  <c r="AF55" i="151"/>
  <c r="AF138" i="151"/>
  <c r="V54" i="151"/>
  <c r="Q54" i="151"/>
  <c r="G54" i="151"/>
  <c r="AF137" i="151"/>
  <c r="AA53" i="151"/>
  <c r="Q53" i="151"/>
  <c r="AF136" i="151"/>
  <c r="AF52" i="151"/>
  <c r="AF135" i="151"/>
  <c r="AF51" i="151"/>
  <c r="AA51" i="151"/>
  <c r="Q51" i="151"/>
  <c r="AK134" i="151"/>
  <c r="AF134" i="151"/>
  <c r="AA50" i="151"/>
  <c r="V50" i="151"/>
  <c r="G50" i="151"/>
  <c r="AF133" i="151"/>
  <c r="AF49" i="151"/>
  <c r="AA49" i="151"/>
  <c r="L49" i="151"/>
  <c r="AF132" i="151"/>
  <c r="AF48" i="151"/>
  <c r="AA48" i="151"/>
  <c r="L48" i="151"/>
  <c r="AF131" i="151"/>
  <c r="AF47" i="151"/>
  <c r="AA47" i="151"/>
  <c r="Q47" i="151"/>
  <c r="G47" i="151"/>
  <c r="AF130" i="151"/>
  <c r="AA46" i="151"/>
  <c r="V46" i="151"/>
  <c r="Q46" i="151"/>
  <c r="L46" i="151"/>
  <c r="AK129" i="151"/>
  <c r="AF129" i="151"/>
  <c r="V45" i="151"/>
  <c r="Q45" i="151"/>
  <c r="AK128" i="151"/>
  <c r="AF128" i="151"/>
  <c r="AF44" i="151"/>
  <c r="AA44" i="151"/>
  <c r="G44" i="151"/>
  <c r="AF127" i="151"/>
  <c r="L43" i="151"/>
  <c r="G43" i="151"/>
  <c r="AF126" i="151"/>
  <c r="AF42" i="151"/>
  <c r="AA42" i="151"/>
  <c r="V42" i="151"/>
  <c r="Q42" i="151"/>
  <c r="G42" i="151"/>
  <c r="AK125" i="151"/>
  <c r="AF125" i="151"/>
  <c r="AF41" i="151"/>
  <c r="AA41" i="151"/>
  <c r="V41" i="151"/>
  <c r="L41" i="151"/>
  <c r="G41" i="151"/>
  <c r="AF124" i="151"/>
  <c r="AA40" i="151"/>
  <c r="V40" i="151"/>
  <c r="L40" i="151"/>
  <c r="G40" i="151"/>
  <c r="AA39" i="151"/>
  <c r="V39" i="151"/>
  <c r="Q39" i="151"/>
  <c r="L39" i="151"/>
  <c r="G39" i="151"/>
  <c r="AK122" i="151"/>
  <c r="AF122" i="151"/>
  <c r="AF38" i="151"/>
  <c r="AA38" i="151"/>
  <c r="V38" i="151"/>
  <c r="AF121" i="151"/>
  <c r="AA37" i="151"/>
  <c r="V37" i="151"/>
  <c r="AF120" i="151"/>
  <c r="AF36" i="151"/>
  <c r="V36" i="151"/>
  <c r="Q36" i="151"/>
  <c r="G36" i="151"/>
  <c r="AF35" i="151"/>
  <c r="AA35" i="151"/>
  <c r="G35" i="151"/>
  <c r="AK118" i="151"/>
  <c r="AF118" i="151"/>
  <c r="AF34" i="151"/>
  <c r="Q34" i="151"/>
  <c r="G34" i="151"/>
  <c r="AK117" i="151"/>
  <c r="AF33" i="151"/>
  <c r="L33" i="151"/>
  <c r="AF116" i="151"/>
  <c r="AF32" i="151"/>
  <c r="AA32" i="151"/>
  <c r="V32" i="151"/>
  <c r="L32" i="151"/>
  <c r="AF31" i="151"/>
  <c r="V31" i="151"/>
  <c r="Q31" i="151"/>
  <c r="L31" i="151"/>
  <c r="G31" i="151"/>
  <c r="AK114" i="151"/>
  <c r="AF114" i="151"/>
  <c r="AF30" i="151"/>
  <c r="V30" i="151"/>
  <c r="Q30" i="151"/>
  <c r="L30" i="151"/>
  <c r="AA29" i="151"/>
  <c r="V29" i="151"/>
  <c r="Q29" i="151"/>
  <c r="L29" i="151"/>
  <c r="G29" i="151"/>
  <c r="AF112" i="151"/>
  <c r="AF28" i="151"/>
  <c r="V28" i="151"/>
  <c r="Q28" i="151"/>
  <c r="G28" i="151"/>
  <c r="AK111" i="151"/>
  <c r="AF111" i="151"/>
  <c r="AF27" i="151"/>
  <c r="AA27" i="151"/>
  <c r="V27" i="151"/>
  <c r="Q27" i="151"/>
  <c r="V26" i="151"/>
  <c r="Q26" i="151"/>
  <c r="G26" i="151"/>
  <c r="AF109" i="151"/>
  <c r="V25" i="151"/>
  <c r="Q25" i="151"/>
  <c r="AK108" i="151"/>
  <c r="AF108" i="151"/>
  <c r="AA24" i="151"/>
  <c r="V24" i="151"/>
  <c r="G24" i="151"/>
  <c r="AK107" i="151"/>
  <c r="AF107" i="151"/>
  <c r="V23" i="151"/>
  <c r="Q23" i="151"/>
  <c r="AF106" i="151"/>
  <c r="V22" i="151"/>
  <c r="G22" i="151"/>
  <c r="AF105" i="151"/>
  <c r="AF21" i="151"/>
  <c r="V21" i="151"/>
  <c r="Q21" i="151"/>
  <c r="G21" i="151"/>
  <c r="AF104" i="151"/>
  <c r="V20" i="151"/>
  <c r="Q20" i="151"/>
  <c r="G20" i="151"/>
  <c r="AK103" i="151"/>
  <c r="AF103" i="151"/>
  <c r="V19" i="151"/>
  <c r="Q19" i="151"/>
  <c r="L19" i="151"/>
  <c r="AF18" i="151"/>
  <c r="AA18" i="151"/>
  <c r="V18" i="151"/>
  <c r="Q18" i="151"/>
  <c r="G18" i="151"/>
  <c r="AF101" i="151"/>
  <c r="V17" i="151"/>
  <c r="Q17" i="151"/>
  <c r="AA16" i="151"/>
  <c r="V16" i="151"/>
  <c r="Q16" i="151"/>
  <c r="G16" i="151"/>
  <c r="AK99" i="151"/>
  <c r="AF99" i="151"/>
  <c r="AF15" i="151"/>
  <c r="V15" i="151"/>
  <c r="Q15" i="151"/>
  <c r="L15" i="151"/>
  <c r="AF98" i="151"/>
  <c r="V14" i="151"/>
  <c r="Q14" i="151"/>
  <c r="L14" i="151"/>
  <c r="G14" i="151"/>
  <c r="AF97" i="151"/>
  <c r="AF13" i="151"/>
  <c r="Q13" i="151"/>
  <c r="L13" i="151"/>
  <c r="AF96" i="151"/>
  <c r="Q12" i="151"/>
  <c r="G12" i="151"/>
  <c r="AF11" i="151"/>
  <c r="V11" i="151"/>
  <c r="L11" i="151"/>
  <c r="AK94" i="151"/>
  <c r="AA10" i="151"/>
  <c r="V10" i="151"/>
  <c r="Q10" i="151"/>
  <c r="G10" i="151"/>
  <c r="AK93" i="151"/>
  <c r="AF93" i="151"/>
  <c r="V9" i="151"/>
  <c r="AK92" i="151"/>
  <c r="AF92" i="151"/>
  <c r="AF8" i="151"/>
  <c r="V8" i="151"/>
  <c r="Q8" i="151"/>
  <c r="L8" i="151"/>
  <c r="G8" i="151"/>
  <c r="V7" i="151"/>
  <c r="AA6" i="151"/>
  <c r="V6" i="151"/>
  <c r="Q6" i="151"/>
  <c r="AF5" i="151"/>
  <c r="L5" i="151"/>
  <c r="G5" i="151"/>
  <c r="AA4" i="151"/>
  <c r="V4" i="151"/>
  <c r="AK87" i="151"/>
  <c r="AF87" i="151"/>
  <c r="AF3" i="151"/>
  <c r="AA3" i="151"/>
  <c r="Q3" i="151"/>
  <c r="L3" i="151"/>
  <c r="G3" i="151"/>
  <c r="AK81" i="150"/>
  <c r="AK80" i="150"/>
  <c r="AK79" i="150"/>
  <c r="Q163" i="150"/>
  <c r="AK78" i="150"/>
  <c r="Q162" i="150"/>
  <c r="AK77" i="150"/>
  <c r="Q161" i="150"/>
  <c r="V160" i="150"/>
  <c r="Q160" i="150"/>
  <c r="AK75" i="150"/>
  <c r="AK74" i="150"/>
  <c r="Q158" i="150"/>
  <c r="G158" i="150"/>
  <c r="Q157" i="150"/>
  <c r="G157" i="150"/>
  <c r="V156" i="150"/>
  <c r="Q156" i="150"/>
  <c r="V154" i="150"/>
  <c r="Q154" i="150"/>
  <c r="AK69" i="150"/>
  <c r="Q153" i="150"/>
  <c r="G153" i="150"/>
  <c r="Q152" i="150"/>
  <c r="G152" i="150"/>
  <c r="V151" i="150"/>
  <c r="Q151" i="150"/>
  <c r="G151" i="150"/>
  <c r="AK66" i="150"/>
  <c r="Q150" i="150"/>
  <c r="G150" i="150"/>
  <c r="Q149" i="150"/>
  <c r="G149" i="150"/>
  <c r="V148" i="150"/>
  <c r="Q148" i="150"/>
  <c r="G148" i="150"/>
  <c r="AK63" i="150"/>
  <c r="G147" i="150"/>
  <c r="Q146" i="150"/>
  <c r="V145" i="150"/>
  <c r="AK60" i="150"/>
  <c r="Q144" i="150"/>
  <c r="G144" i="150"/>
  <c r="Q143" i="150"/>
  <c r="AK58" i="150"/>
  <c r="V142" i="150"/>
  <c r="Q142" i="150"/>
  <c r="L142" i="150"/>
  <c r="Q141" i="150"/>
  <c r="G141" i="150"/>
  <c r="AK56" i="150"/>
  <c r="Q140" i="150"/>
  <c r="AK55" i="150"/>
  <c r="AA139" i="150"/>
  <c r="Q139" i="150"/>
  <c r="L139" i="150"/>
  <c r="AK54" i="150"/>
  <c r="V138" i="150"/>
  <c r="Q138" i="150"/>
  <c r="G138" i="150"/>
  <c r="AP62" i="150"/>
  <c r="AA137" i="150"/>
  <c r="Q137" i="150"/>
  <c r="V136" i="150"/>
  <c r="Q136" i="150"/>
  <c r="L136" i="150"/>
  <c r="G136" i="150"/>
  <c r="AK51" i="150"/>
  <c r="AA135" i="150"/>
  <c r="Q135" i="150"/>
  <c r="AP59" i="150"/>
  <c r="AK50" i="150"/>
  <c r="V134" i="150"/>
  <c r="G134" i="150"/>
  <c r="AA133" i="150"/>
  <c r="Q133" i="150"/>
  <c r="AP57" i="150"/>
  <c r="AK48" i="150"/>
  <c r="AA132" i="150"/>
  <c r="Q132" i="150"/>
  <c r="AP56" i="150"/>
  <c r="AK47" i="150"/>
  <c r="V131" i="150"/>
  <c r="Q131" i="150"/>
  <c r="L131" i="150"/>
  <c r="G131" i="150"/>
  <c r="AP55" i="150"/>
  <c r="AK46" i="150"/>
  <c r="AA130" i="150"/>
  <c r="Q130" i="150"/>
  <c r="G130" i="150"/>
  <c r="AP54" i="150"/>
  <c r="AK45" i="150"/>
  <c r="L129" i="150"/>
  <c r="AP53" i="150"/>
  <c r="AK44" i="150"/>
  <c r="AA128" i="150"/>
  <c r="V128" i="150"/>
  <c r="Q128" i="150"/>
  <c r="L128" i="150"/>
  <c r="G128" i="150"/>
  <c r="AK43" i="150"/>
  <c r="Q127" i="150"/>
  <c r="AP51" i="150"/>
  <c r="AA126" i="150"/>
  <c r="V126" i="150"/>
  <c r="AP50" i="150"/>
  <c r="Q125" i="150"/>
  <c r="L125" i="150"/>
  <c r="AP49" i="150"/>
  <c r="AK40" i="150"/>
  <c r="AA124" i="150"/>
  <c r="V124" i="150"/>
  <c r="Q124" i="150"/>
  <c r="AK39" i="150"/>
  <c r="AA123" i="150"/>
  <c r="Q123" i="150"/>
  <c r="AP47" i="150"/>
  <c r="AK38" i="150"/>
  <c r="V122" i="150"/>
  <c r="Q122" i="150"/>
  <c r="AK37" i="150"/>
  <c r="AA121" i="150"/>
  <c r="Q121" i="150"/>
  <c r="L121" i="150"/>
  <c r="G121" i="150"/>
  <c r="AK35" i="150"/>
  <c r="AA119" i="150"/>
  <c r="Q119" i="150"/>
  <c r="AP43" i="150"/>
  <c r="V118" i="150"/>
  <c r="AK33" i="150"/>
  <c r="AA117" i="150"/>
  <c r="Q117" i="150"/>
  <c r="G117" i="150"/>
  <c r="AK32" i="150"/>
  <c r="V116" i="150"/>
  <c r="L116" i="150"/>
  <c r="G116" i="150"/>
  <c r="AP40" i="150"/>
  <c r="AK31" i="150"/>
  <c r="AA115" i="150"/>
  <c r="V115" i="150"/>
  <c r="Q115" i="150"/>
  <c r="L115" i="150"/>
  <c r="AP39" i="150"/>
  <c r="AK30" i="150"/>
  <c r="G114" i="150"/>
  <c r="AK29" i="150"/>
  <c r="AA113" i="150"/>
  <c r="V113" i="150"/>
  <c r="AK28" i="150"/>
  <c r="L112" i="150"/>
  <c r="G112" i="150"/>
  <c r="AP36" i="150"/>
  <c r="V111" i="150"/>
  <c r="Q111" i="150"/>
  <c r="AK26" i="150"/>
  <c r="AA110" i="150"/>
  <c r="V110" i="150"/>
  <c r="AP34" i="150"/>
  <c r="AK25" i="150"/>
  <c r="V109" i="150"/>
  <c r="L109" i="150"/>
  <c r="V108" i="150"/>
  <c r="Q108" i="150"/>
  <c r="L108" i="150"/>
  <c r="G108" i="150"/>
  <c r="AK23" i="150"/>
  <c r="AA107" i="150"/>
  <c r="V107" i="150"/>
  <c r="G107" i="150"/>
  <c r="AK22" i="150"/>
  <c r="V106" i="150"/>
  <c r="AK21" i="150"/>
  <c r="AA105" i="150"/>
  <c r="V105" i="150"/>
  <c r="L105" i="150"/>
  <c r="AK20" i="150"/>
  <c r="V104" i="150"/>
  <c r="G104" i="150"/>
  <c r="AA103" i="150"/>
  <c r="V103" i="150"/>
  <c r="G103" i="150"/>
  <c r="V102" i="150"/>
  <c r="Q102" i="150"/>
  <c r="G102" i="150"/>
  <c r="AK17" i="150"/>
  <c r="V101" i="150"/>
  <c r="AA100" i="150"/>
  <c r="V100" i="150"/>
  <c r="L100" i="150"/>
  <c r="G100" i="150"/>
  <c r="AA99" i="150"/>
  <c r="V99" i="150"/>
  <c r="V98" i="150"/>
  <c r="Q98" i="150"/>
  <c r="G98" i="150"/>
  <c r="AK13" i="150"/>
  <c r="AA97" i="150"/>
  <c r="V97" i="150"/>
  <c r="V96" i="150"/>
  <c r="G96" i="150"/>
  <c r="AA95" i="150"/>
  <c r="V95" i="150"/>
  <c r="Q95" i="150"/>
  <c r="G95" i="150"/>
  <c r="AK10" i="150"/>
  <c r="AA94" i="150"/>
  <c r="V94" i="150"/>
  <c r="L94" i="150"/>
  <c r="G94" i="150"/>
  <c r="AK9" i="150"/>
  <c r="AA93" i="150"/>
  <c r="V93" i="150"/>
  <c r="AK8" i="150"/>
  <c r="V92" i="150"/>
  <c r="Q92" i="150"/>
  <c r="G92" i="150"/>
  <c r="AK7" i="150"/>
  <c r="AA91" i="150"/>
  <c r="V91" i="150"/>
  <c r="G91" i="150"/>
  <c r="AK6" i="150"/>
  <c r="V90" i="150"/>
  <c r="AK5" i="150"/>
  <c r="AA89" i="150"/>
  <c r="Q89" i="150"/>
  <c r="AK4" i="150"/>
  <c r="L88" i="150"/>
  <c r="AK3" i="150"/>
  <c r="AA87" i="150"/>
  <c r="V87" i="150"/>
  <c r="Q87" i="150"/>
  <c r="L87" i="150"/>
  <c r="G87" i="150"/>
  <c r="Q81" i="150"/>
  <c r="Q80" i="150"/>
  <c r="AF79" i="150"/>
  <c r="AF78" i="150"/>
  <c r="AF77" i="150"/>
  <c r="AF76" i="150"/>
  <c r="Q76" i="150"/>
  <c r="Q75" i="150"/>
  <c r="AF74" i="150"/>
  <c r="AF157" i="150"/>
  <c r="AF73" i="150"/>
  <c r="Q73" i="150"/>
  <c r="AF72" i="150"/>
  <c r="AF71" i="150"/>
  <c r="V71" i="150"/>
  <c r="AF70" i="150"/>
  <c r="V70" i="150"/>
  <c r="Q70" i="150"/>
  <c r="AF69" i="150"/>
  <c r="Q69" i="150"/>
  <c r="AF68" i="150"/>
  <c r="V68" i="150"/>
  <c r="V67" i="150"/>
  <c r="Q67" i="150"/>
  <c r="AK150" i="150"/>
  <c r="AF149" i="150"/>
  <c r="AK148" i="150"/>
  <c r="AF64" i="150"/>
  <c r="V64" i="150"/>
  <c r="Q64" i="150"/>
  <c r="V63" i="150"/>
  <c r="Q63" i="150"/>
  <c r="G63" i="150"/>
  <c r="AF62" i="150"/>
  <c r="V62" i="150"/>
  <c r="G62" i="150"/>
  <c r="AK145" i="150"/>
  <c r="AF145" i="150"/>
  <c r="V61" i="150"/>
  <c r="G61" i="150"/>
  <c r="AK144" i="150"/>
  <c r="AF144" i="150"/>
  <c r="AF60" i="150"/>
  <c r="V60" i="150"/>
  <c r="G60" i="150"/>
  <c r="AF143" i="150"/>
  <c r="AF59" i="150"/>
  <c r="Q59" i="150"/>
  <c r="G59" i="150"/>
  <c r="AF142" i="150"/>
  <c r="V58" i="150"/>
  <c r="G58" i="150"/>
  <c r="AF141" i="150"/>
  <c r="AF57" i="150"/>
  <c r="Q57" i="150"/>
  <c r="G57" i="150"/>
  <c r="AF140" i="150"/>
  <c r="AF56" i="150"/>
  <c r="V56" i="150"/>
  <c r="G56" i="150"/>
  <c r="AK139" i="150"/>
  <c r="AF139" i="150"/>
  <c r="AF55" i="150"/>
  <c r="AF138" i="150"/>
  <c r="V54" i="150"/>
  <c r="Q54" i="150"/>
  <c r="G54" i="150"/>
  <c r="AF137" i="150"/>
  <c r="AA53" i="150"/>
  <c r="Q53" i="150"/>
  <c r="AF136" i="150"/>
  <c r="AF52" i="150"/>
  <c r="AF135" i="150"/>
  <c r="AF51" i="150"/>
  <c r="AA51" i="150"/>
  <c r="Q51" i="150"/>
  <c r="AK134" i="150"/>
  <c r="AF134" i="150"/>
  <c r="AA50" i="150"/>
  <c r="V50" i="150"/>
  <c r="G50" i="150"/>
  <c r="AF133" i="150"/>
  <c r="AF49" i="150"/>
  <c r="AA49" i="150"/>
  <c r="L49" i="150"/>
  <c r="AF132" i="150"/>
  <c r="AF48" i="150"/>
  <c r="AA48" i="150"/>
  <c r="L48" i="150"/>
  <c r="AF131" i="150"/>
  <c r="AF47" i="150"/>
  <c r="AA47" i="150"/>
  <c r="Q47" i="150"/>
  <c r="G47" i="150"/>
  <c r="AF130" i="150"/>
  <c r="AA46" i="150"/>
  <c r="V46" i="150"/>
  <c r="Q46" i="150"/>
  <c r="L46" i="150"/>
  <c r="AK129" i="150"/>
  <c r="AF129" i="150"/>
  <c r="V45" i="150"/>
  <c r="Q45" i="150"/>
  <c r="AK128" i="150"/>
  <c r="AF128" i="150"/>
  <c r="AF44" i="150"/>
  <c r="AA44" i="150"/>
  <c r="G44" i="150"/>
  <c r="AF127" i="150"/>
  <c r="L43" i="150"/>
  <c r="G43" i="150"/>
  <c r="AF126" i="150"/>
  <c r="AF42" i="150"/>
  <c r="AA42" i="150"/>
  <c r="V42" i="150"/>
  <c r="Q42" i="150"/>
  <c r="G42" i="150"/>
  <c r="AK125" i="150"/>
  <c r="AF125" i="150"/>
  <c r="AF41" i="150"/>
  <c r="AA41" i="150"/>
  <c r="V41" i="150"/>
  <c r="L41" i="150"/>
  <c r="G41" i="150"/>
  <c r="AF124" i="150"/>
  <c r="AA40" i="150"/>
  <c r="V40" i="150"/>
  <c r="L40" i="150"/>
  <c r="G40" i="150"/>
  <c r="AA39" i="150"/>
  <c r="V39" i="150"/>
  <c r="Q39" i="150"/>
  <c r="L39" i="150"/>
  <c r="G39" i="150"/>
  <c r="AK122" i="150"/>
  <c r="AF122" i="150"/>
  <c r="AF38" i="150"/>
  <c r="AA38" i="150"/>
  <c r="V38" i="150"/>
  <c r="AF121" i="150"/>
  <c r="AA37" i="150"/>
  <c r="V37" i="150"/>
  <c r="AF120" i="150"/>
  <c r="AF36" i="150"/>
  <c r="V36" i="150"/>
  <c r="Q36" i="150"/>
  <c r="G36" i="150"/>
  <c r="AF35" i="150"/>
  <c r="AA35" i="150"/>
  <c r="G35" i="150"/>
  <c r="AK118" i="150"/>
  <c r="AF118" i="150"/>
  <c r="AF34" i="150"/>
  <c r="Q34" i="150"/>
  <c r="G34" i="150"/>
  <c r="AK117" i="150"/>
  <c r="AF33" i="150"/>
  <c r="L33" i="150"/>
  <c r="AF116" i="150"/>
  <c r="AF32" i="150"/>
  <c r="AA32" i="150"/>
  <c r="V32" i="150"/>
  <c r="L32" i="150"/>
  <c r="AF31" i="150"/>
  <c r="V31" i="150"/>
  <c r="Q31" i="150"/>
  <c r="L31" i="150"/>
  <c r="G31" i="150"/>
  <c r="AK114" i="150"/>
  <c r="AF114" i="150"/>
  <c r="AF30" i="150"/>
  <c r="V30" i="150"/>
  <c r="Q30" i="150"/>
  <c r="L30" i="150"/>
  <c r="AA29" i="150"/>
  <c r="V29" i="150"/>
  <c r="Q29" i="150"/>
  <c r="L29" i="150"/>
  <c r="G29" i="150"/>
  <c r="AF112" i="150"/>
  <c r="AF28" i="150"/>
  <c r="V28" i="150"/>
  <c r="Q28" i="150"/>
  <c r="G28" i="150"/>
  <c r="AK111" i="150"/>
  <c r="AF111" i="150"/>
  <c r="AF27" i="150"/>
  <c r="AA27" i="150"/>
  <c r="V27" i="150"/>
  <c r="Q27" i="150"/>
  <c r="V26" i="150"/>
  <c r="Q26" i="150"/>
  <c r="G26" i="150"/>
  <c r="AF109" i="150"/>
  <c r="V25" i="150"/>
  <c r="Q25" i="150"/>
  <c r="AK108" i="150"/>
  <c r="AF108" i="150"/>
  <c r="AA24" i="150"/>
  <c r="V24" i="150"/>
  <c r="G24" i="150"/>
  <c r="AK107" i="150"/>
  <c r="AF107" i="150"/>
  <c r="V23" i="150"/>
  <c r="Q23" i="150"/>
  <c r="AF106" i="150"/>
  <c r="V22" i="150"/>
  <c r="G22" i="150"/>
  <c r="AF105" i="150"/>
  <c r="AF21" i="150"/>
  <c r="V21" i="150"/>
  <c r="Q21" i="150"/>
  <c r="G21" i="150"/>
  <c r="AF104" i="150"/>
  <c r="V20" i="150"/>
  <c r="Q20" i="150"/>
  <c r="G20" i="150"/>
  <c r="AK103" i="150"/>
  <c r="AF103" i="150"/>
  <c r="V19" i="150"/>
  <c r="Q19" i="150"/>
  <c r="L19" i="150"/>
  <c r="AF18" i="150"/>
  <c r="AA18" i="150"/>
  <c r="V18" i="150"/>
  <c r="Q18" i="150"/>
  <c r="G18" i="150"/>
  <c r="AF101" i="150"/>
  <c r="V17" i="150"/>
  <c r="Q17" i="150"/>
  <c r="AA16" i="150"/>
  <c r="V16" i="150"/>
  <c r="Q16" i="150"/>
  <c r="G16" i="150"/>
  <c r="AK99" i="150"/>
  <c r="AF99" i="150"/>
  <c r="AF15" i="150"/>
  <c r="V15" i="150"/>
  <c r="Q15" i="150"/>
  <c r="L15" i="150"/>
  <c r="AF98" i="150"/>
  <c r="V14" i="150"/>
  <c r="Q14" i="150"/>
  <c r="L14" i="150"/>
  <c r="G14" i="150"/>
  <c r="AF97" i="150"/>
  <c r="AF13" i="150"/>
  <c r="Q13" i="150"/>
  <c r="L13" i="150"/>
  <c r="AF96" i="150"/>
  <c r="Q12" i="150"/>
  <c r="G12" i="150"/>
  <c r="AF11" i="150"/>
  <c r="V11" i="150"/>
  <c r="L11" i="150"/>
  <c r="AK94" i="150"/>
  <c r="AA10" i="150"/>
  <c r="V10" i="150"/>
  <c r="Q10" i="150"/>
  <c r="G10" i="150"/>
  <c r="AK93" i="150"/>
  <c r="AF93" i="150"/>
  <c r="V9" i="150"/>
  <c r="AK92" i="150"/>
  <c r="AF92" i="150"/>
  <c r="AF8" i="150"/>
  <c r="V8" i="150"/>
  <c r="Q8" i="150"/>
  <c r="L8" i="150"/>
  <c r="G8" i="150"/>
  <c r="V7" i="150"/>
  <c r="AA6" i="150"/>
  <c r="V6" i="150"/>
  <c r="Q6" i="150"/>
  <c r="AF5" i="150"/>
  <c r="L5" i="150"/>
  <c r="G5" i="150"/>
  <c r="AA4" i="150"/>
  <c r="V4" i="150"/>
  <c r="AK87" i="150"/>
  <c r="AF87" i="150"/>
  <c r="AF3" i="150"/>
  <c r="AA3" i="150"/>
  <c r="Q3" i="150"/>
  <c r="L3" i="150"/>
  <c r="G3" i="150"/>
  <c r="AK81" i="149"/>
  <c r="AK80" i="149"/>
  <c r="AK79" i="149"/>
  <c r="Q163" i="149"/>
  <c r="AK78" i="149"/>
  <c r="Q162" i="149"/>
  <c r="AK77" i="149"/>
  <c r="Q161" i="149"/>
  <c r="V160" i="149"/>
  <c r="Q160" i="149"/>
  <c r="AK75" i="149"/>
  <c r="AK74" i="149"/>
  <c r="Q158" i="149"/>
  <c r="G158" i="149"/>
  <c r="Q157" i="149"/>
  <c r="G157" i="149"/>
  <c r="V156" i="149"/>
  <c r="Q156" i="149"/>
  <c r="V154" i="149"/>
  <c r="Q154" i="149"/>
  <c r="AK69" i="149"/>
  <c r="Q153" i="149"/>
  <c r="G153" i="149"/>
  <c r="Q152" i="149"/>
  <c r="G152" i="149"/>
  <c r="V151" i="149"/>
  <c r="Q151" i="149"/>
  <c r="G151" i="149"/>
  <c r="AK66" i="149"/>
  <c r="Q150" i="149"/>
  <c r="G150" i="149"/>
  <c r="Q149" i="149"/>
  <c r="G149" i="149"/>
  <c r="V148" i="149"/>
  <c r="Q148" i="149"/>
  <c r="G148" i="149"/>
  <c r="AK63" i="149"/>
  <c r="G147" i="149"/>
  <c r="Q146" i="149"/>
  <c r="V145" i="149"/>
  <c r="AK60" i="149"/>
  <c r="Q144" i="149"/>
  <c r="G144" i="149"/>
  <c r="Q143" i="149"/>
  <c r="AK58" i="149"/>
  <c r="V142" i="149"/>
  <c r="Q142" i="149"/>
  <c r="L142" i="149"/>
  <c r="Q141" i="149"/>
  <c r="G141" i="149"/>
  <c r="AK56" i="149"/>
  <c r="Q140" i="149"/>
  <c r="AK55" i="149"/>
  <c r="AA139" i="149"/>
  <c r="Q139" i="149"/>
  <c r="L139" i="149"/>
  <c r="AK54" i="149"/>
  <c r="V138" i="149"/>
  <c r="Q138" i="149"/>
  <c r="G138" i="149"/>
  <c r="AP62" i="149"/>
  <c r="AA137" i="149"/>
  <c r="Q137" i="149"/>
  <c r="V136" i="149"/>
  <c r="Q136" i="149"/>
  <c r="L136" i="149"/>
  <c r="G136" i="149"/>
  <c r="AK51" i="149"/>
  <c r="AA135" i="149"/>
  <c r="Q135" i="149"/>
  <c r="AP59" i="149"/>
  <c r="AK50" i="149"/>
  <c r="V134" i="149"/>
  <c r="G134" i="149"/>
  <c r="AA133" i="149"/>
  <c r="Q133" i="149"/>
  <c r="AP57" i="149"/>
  <c r="AK48" i="149"/>
  <c r="AA132" i="149"/>
  <c r="Q132" i="149"/>
  <c r="AP56" i="149"/>
  <c r="AK47" i="149"/>
  <c r="V131" i="149"/>
  <c r="Q131" i="149"/>
  <c r="L131" i="149"/>
  <c r="G131" i="149"/>
  <c r="AP55" i="149"/>
  <c r="AK46" i="149"/>
  <c r="AA130" i="149"/>
  <c r="Q130" i="149"/>
  <c r="G130" i="149"/>
  <c r="AP54" i="149"/>
  <c r="AK45" i="149"/>
  <c r="L129" i="149"/>
  <c r="AP53" i="149"/>
  <c r="AK44" i="149"/>
  <c r="AA128" i="149"/>
  <c r="V128" i="149"/>
  <c r="Q128" i="149"/>
  <c r="L128" i="149"/>
  <c r="G128" i="149"/>
  <c r="AK43" i="149"/>
  <c r="Q127" i="149"/>
  <c r="AP51" i="149"/>
  <c r="AA126" i="149"/>
  <c r="V126" i="149"/>
  <c r="AP50" i="149"/>
  <c r="Q125" i="149"/>
  <c r="L125" i="149"/>
  <c r="AP49" i="149"/>
  <c r="AK40" i="149"/>
  <c r="AA124" i="149"/>
  <c r="V124" i="149"/>
  <c r="Q124" i="149"/>
  <c r="AK39" i="149"/>
  <c r="AA123" i="149"/>
  <c r="Q123" i="149"/>
  <c r="AP47" i="149"/>
  <c r="AK38" i="149"/>
  <c r="V122" i="149"/>
  <c r="Q122" i="149"/>
  <c r="AK37" i="149"/>
  <c r="AA121" i="149"/>
  <c r="Q121" i="149"/>
  <c r="L121" i="149"/>
  <c r="G121" i="149"/>
  <c r="AK35" i="149"/>
  <c r="AA119" i="149"/>
  <c r="Q119" i="149"/>
  <c r="AP43" i="149"/>
  <c r="V118" i="149"/>
  <c r="AK33" i="149"/>
  <c r="AA117" i="149"/>
  <c r="Q117" i="149"/>
  <c r="G117" i="149"/>
  <c r="AK32" i="149"/>
  <c r="V116" i="149"/>
  <c r="L116" i="149"/>
  <c r="G116" i="149"/>
  <c r="AP40" i="149"/>
  <c r="AK31" i="149"/>
  <c r="AA115" i="149"/>
  <c r="V115" i="149"/>
  <c r="Q115" i="149"/>
  <c r="L115" i="149"/>
  <c r="AP39" i="149"/>
  <c r="AK30" i="149"/>
  <c r="G114" i="149"/>
  <c r="AK29" i="149"/>
  <c r="AA113" i="149"/>
  <c r="V113" i="149"/>
  <c r="AK28" i="149"/>
  <c r="L112" i="149"/>
  <c r="G112" i="149"/>
  <c r="AP36" i="149"/>
  <c r="V111" i="149"/>
  <c r="Q111" i="149"/>
  <c r="AK26" i="149"/>
  <c r="AA110" i="149"/>
  <c r="V110" i="149"/>
  <c r="AP34" i="149"/>
  <c r="AK25" i="149"/>
  <c r="V109" i="149"/>
  <c r="L109" i="149"/>
  <c r="V108" i="149"/>
  <c r="Q108" i="149"/>
  <c r="L108" i="149"/>
  <c r="G108" i="149"/>
  <c r="AK23" i="149"/>
  <c r="AA107" i="149"/>
  <c r="V107" i="149"/>
  <c r="G107" i="149"/>
  <c r="AK22" i="149"/>
  <c r="V106" i="149"/>
  <c r="AK21" i="149"/>
  <c r="AA105" i="149"/>
  <c r="V105" i="149"/>
  <c r="L105" i="149"/>
  <c r="AK20" i="149"/>
  <c r="V104" i="149"/>
  <c r="G104" i="149"/>
  <c r="AA103" i="149"/>
  <c r="V103" i="149"/>
  <c r="G103" i="149"/>
  <c r="V102" i="149"/>
  <c r="Q102" i="149"/>
  <c r="G102" i="149"/>
  <c r="AK17" i="149"/>
  <c r="V101" i="149"/>
  <c r="AA100" i="149"/>
  <c r="V100" i="149"/>
  <c r="L100" i="149"/>
  <c r="G100" i="149"/>
  <c r="AA99" i="149"/>
  <c r="V99" i="149"/>
  <c r="V98" i="149"/>
  <c r="Q98" i="149"/>
  <c r="G98" i="149"/>
  <c r="AK13" i="149"/>
  <c r="AA97" i="149"/>
  <c r="V97" i="149"/>
  <c r="V96" i="149"/>
  <c r="G96" i="149"/>
  <c r="AA95" i="149"/>
  <c r="V95" i="149"/>
  <c r="Q95" i="149"/>
  <c r="G95" i="149"/>
  <c r="AK10" i="149"/>
  <c r="AA94" i="149"/>
  <c r="V94" i="149"/>
  <c r="L94" i="149"/>
  <c r="G94" i="149"/>
  <c r="AK9" i="149"/>
  <c r="AA93" i="149"/>
  <c r="V93" i="149"/>
  <c r="AK8" i="149"/>
  <c r="V92" i="149"/>
  <c r="Q92" i="149"/>
  <c r="G92" i="149"/>
  <c r="AK7" i="149"/>
  <c r="AA91" i="149"/>
  <c r="V91" i="149"/>
  <c r="G91" i="149"/>
  <c r="AK6" i="149"/>
  <c r="V90" i="149"/>
  <c r="AK5" i="149"/>
  <c r="AA89" i="149"/>
  <c r="Q89" i="149"/>
  <c r="AK4" i="149"/>
  <c r="L88" i="149"/>
  <c r="AK3" i="149"/>
  <c r="AA87" i="149"/>
  <c r="V87" i="149"/>
  <c r="Q87" i="149"/>
  <c r="L87" i="149"/>
  <c r="G87" i="149"/>
  <c r="Q81" i="149"/>
  <c r="Q80" i="149"/>
  <c r="AF79" i="149"/>
  <c r="AF78" i="149"/>
  <c r="AF77" i="149"/>
  <c r="AF76" i="149"/>
  <c r="Q76" i="149"/>
  <c r="Q75" i="149"/>
  <c r="AF74" i="149"/>
  <c r="AF157" i="149"/>
  <c r="AF73" i="149"/>
  <c r="Q73" i="149"/>
  <c r="AF72" i="149"/>
  <c r="AF71" i="149"/>
  <c r="V71" i="149"/>
  <c r="AF70" i="149"/>
  <c r="V70" i="149"/>
  <c r="Q70" i="149"/>
  <c r="AF69" i="149"/>
  <c r="Q69" i="149"/>
  <c r="AF68" i="149"/>
  <c r="V68" i="149"/>
  <c r="V67" i="149"/>
  <c r="Q67" i="149"/>
  <c r="AK150" i="149"/>
  <c r="AF149" i="149"/>
  <c r="AK148" i="149"/>
  <c r="AF64" i="149"/>
  <c r="V64" i="149"/>
  <c r="Q64" i="149"/>
  <c r="V63" i="149"/>
  <c r="Q63" i="149"/>
  <c r="G63" i="149"/>
  <c r="AF62" i="149"/>
  <c r="V62" i="149"/>
  <c r="G62" i="149"/>
  <c r="AK145" i="149"/>
  <c r="AF145" i="149"/>
  <c r="V61" i="149"/>
  <c r="G61" i="149"/>
  <c r="AK144" i="149"/>
  <c r="AF144" i="149"/>
  <c r="AF60" i="149"/>
  <c r="V60" i="149"/>
  <c r="G60" i="149"/>
  <c r="AF143" i="149"/>
  <c r="AF59" i="149"/>
  <c r="Q59" i="149"/>
  <c r="G59" i="149"/>
  <c r="AF142" i="149"/>
  <c r="V58" i="149"/>
  <c r="G58" i="149"/>
  <c r="AF141" i="149"/>
  <c r="AF57" i="149"/>
  <c r="Q57" i="149"/>
  <c r="G57" i="149"/>
  <c r="AF140" i="149"/>
  <c r="AF56" i="149"/>
  <c r="V56" i="149"/>
  <c r="G56" i="149"/>
  <c r="AK139" i="149"/>
  <c r="AF139" i="149"/>
  <c r="AF55" i="149"/>
  <c r="AF138" i="149"/>
  <c r="V54" i="149"/>
  <c r="Q54" i="149"/>
  <c r="G54" i="149"/>
  <c r="AF137" i="149"/>
  <c r="AA53" i="149"/>
  <c r="Q53" i="149"/>
  <c r="AF136" i="149"/>
  <c r="AF52" i="149"/>
  <c r="AF135" i="149"/>
  <c r="AF51" i="149"/>
  <c r="AA51" i="149"/>
  <c r="Q51" i="149"/>
  <c r="AK134" i="149"/>
  <c r="AF134" i="149"/>
  <c r="AA50" i="149"/>
  <c r="V50" i="149"/>
  <c r="G50" i="149"/>
  <c r="AF133" i="149"/>
  <c r="AF49" i="149"/>
  <c r="AA49" i="149"/>
  <c r="L49" i="149"/>
  <c r="AF132" i="149"/>
  <c r="AF48" i="149"/>
  <c r="AA48" i="149"/>
  <c r="L48" i="149"/>
  <c r="AF131" i="149"/>
  <c r="AF47" i="149"/>
  <c r="AA47" i="149"/>
  <c r="Q47" i="149"/>
  <c r="G47" i="149"/>
  <c r="AF130" i="149"/>
  <c r="AA46" i="149"/>
  <c r="V46" i="149"/>
  <c r="Q46" i="149"/>
  <c r="L46" i="149"/>
  <c r="AK129" i="149"/>
  <c r="AF129" i="149"/>
  <c r="V45" i="149"/>
  <c r="Q45" i="149"/>
  <c r="AK128" i="149"/>
  <c r="AF128" i="149"/>
  <c r="AF44" i="149"/>
  <c r="AA44" i="149"/>
  <c r="G44" i="149"/>
  <c r="AF127" i="149"/>
  <c r="L43" i="149"/>
  <c r="G43" i="149"/>
  <c r="AF126" i="149"/>
  <c r="AF42" i="149"/>
  <c r="AA42" i="149"/>
  <c r="V42" i="149"/>
  <c r="Q42" i="149"/>
  <c r="G42" i="149"/>
  <c r="AK125" i="149"/>
  <c r="AF125" i="149"/>
  <c r="AF41" i="149"/>
  <c r="AA41" i="149"/>
  <c r="V41" i="149"/>
  <c r="L41" i="149"/>
  <c r="G41" i="149"/>
  <c r="AF124" i="149"/>
  <c r="AA40" i="149"/>
  <c r="V40" i="149"/>
  <c r="L40" i="149"/>
  <c r="G40" i="149"/>
  <c r="AA39" i="149"/>
  <c r="V39" i="149"/>
  <c r="Q39" i="149"/>
  <c r="L39" i="149"/>
  <c r="G39" i="149"/>
  <c r="AK122" i="149"/>
  <c r="AF122" i="149"/>
  <c r="AF38" i="149"/>
  <c r="AA38" i="149"/>
  <c r="V38" i="149"/>
  <c r="AF121" i="149"/>
  <c r="AA37" i="149"/>
  <c r="V37" i="149"/>
  <c r="AF120" i="149"/>
  <c r="AF36" i="149"/>
  <c r="V36" i="149"/>
  <c r="Q36" i="149"/>
  <c r="G36" i="149"/>
  <c r="AF35" i="149"/>
  <c r="AA35" i="149"/>
  <c r="G35" i="149"/>
  <c r="AK118" i="149"/>
  <c r="AF118" i="149"/>
  <c r="AF34" i="149"/>
  <c r="Q34" i="149"/>
  <c r="G34" i="149"/>
  <c r="AK117" i="149"/>
  <c r="AF33" i="149"/>
  <c r="L33" i="149"/>
  <c r="AF116" i="149"/>
  <c r="AF32" i="149"/>
  <c r="AA32" i="149"/>
  <c r="V32" i="149"/>
  <c r="L32" i="149"/>
  <c r="AF31" i="149"/>
  <c r="V31" i="149"/>
  <c r="Q31" i="149"/>
  <c r="L31" i="149"/>
  <c r="G31" i="149"/>
  <c r="AK114" i="149"/>
  <c r="AF114" i="149"/>
  <c r="AF30" i="149"/>
  <c r="V30" i="149"/>
  <c r="Q30" i="149"/>
  <c r="L30" i="149"/>
  <c r="AA29" i="149"/>
  <c r="V29" i="149"/>
  <c r="Q29" i="149"/>
  <c r="L29" i="149"/>
  <c r="G29" i="149"/>
  <c r="AF112" i="149"/>
  <c r="AF28" i="149"/>
  <c r="V28" i="149"/>
  <c r="Q28" i="149"/>
  <c r="G28" i="149"/>
  <c r="AK111" i="149"/>
  <c r="AF111" i="149"/>
  <c r="AF27" i="149"/>
  <c r="AA27" i="149"/>
  <c r="V27" i="149"/>
  <c r="Q27" i="149"/>
  <c r="V26" i="149"/>
  <c r="Q26" i="149"/>
  <c r="G26" i="149"/>
  <c r="AF109" i="149"/>
  <c r="V25" i="149"/>
  <c r="Q25" i="149"/>
  <c r="AK108" i="149"/>
  <c r="AF108" i="149"/>
  <c r="AA24" i="149"/>
  <c r="V24" i="149"/>
  <c r="G24" i="149"/>
  <c r="AK107" i="149"/>
  <c r="AF107" i="149"/>
  <c r="V23" i="149"/>
  <c r="Q23" i="149"/>
  <c r="AF106" i="149"/>
  <c r="V22" i="149"/>
  <c r="G22" i="149"/>
  <c r="AF105" i="149"/>
  <c r="AF21" i="149"/>
  <c r="V21" i="149"/>
  <c r="Q21" i="149"/>
  <c r="G21" i="149"/>
  <c r="AF104" i="149"/>
  <c r="V20" i="149"/>
  <c r="Q20" i="149"/>
  <c r="G20" i="149"/>
  <c r="AK103" i="149"/>
  <c r="AF103" i="149"/>
  <c r="V19" i="149"/>
  <c r="Q19" i="149"/>
  <c r="L19" i="149"/>
  <c r="AF18" i="149"/>
  <c r="AA18" i="149"/>
  <c r="V18" i="149"/>
  <c r="Q18" i="149"/>
  <c r="G18" i="149"/>
  <c r="AF101" i="149"/>
  <c r="V17" i="149"/>
  <c r="Q17" i="149"/>
  <c r="AA16" i="149"/>
  <c r="V16" i="149"/>
  <c r="Q16" i="149"/>
  <c r="G16" i="149"/>
  <c r="AK99" i="149"/>
  <c r="AF99" i="149"/>
  <c r="AF15" i="149"/>
  <c r="V15" i="149"/>
  <c r="Q15" i="149"/>
  <c r="L15" i="149"/>
  <c r="AF98" i="149"/>
  <c r="V14" i="149"/>
  <c r="Q14" i="149"/>
  <c r="L14" i="149"/>
  <c r="G14" i="149"/>
  <c r="AF97" i="149"/>
  <c r="AF13" i="149"/>
  <c r="Q13" i="149"/>
  <c r="L13" i="149"/>
  <c r="AF96" i="149"/>
  <c r="Q12" i="149"/>
  <c r="G12" i="149"/>
  <c r="AF11" i="149"/>
  <c r="V11" i="149"/>
  <c r="L11" i="149"/>
  <c r="AK94" i="149"/>
  <c r="AA10" i="149"/>
  <c r="V10" i="149"/>
  <c r="Q10" i="149"/>
  <c r="G10" i="149"/>
  <c r="AK93" i="149"/>
  <c r="AF93" i="149"/>
  <c r="V9" i="149"/>
  <c r="AK92" i="149"/>
  <c r="AF92" i="149"/>
  <c r="AF8" i="149"/>
  <c r="V8" i="149"/>
  <c r="Q8" i="149"/>
  <c r="L8" i="149"/>
  <c r="G8" i="149"/>
  <c r="V7" i="149"/>
  <c r="AA6" i="149"/>
  <c r="V6" i="149"/>
  <c r="Q6" i="149"/>
  <c r="AF5" i="149"/>
  <c r="L5" i="149"/>
  <c r="G5" i="149"/>
  <c r="AA4" i="149"/>
  <c r="V4" i="149"/>
  <c r="AK87" i="149"/>
  <c r="AF87" i="149"/>
  <c r="AF3" i="149"/>
  <c r="AA3" i="149"/>
  <c r="Q3" i="149"/>
  <c r="L3" i="149"/>
  <c r="G3" i="149"/>
  <c r="AJ81" i="167"/>
  <c r="AI81" i="167"/>
  <c r="AJ80" i="167"/>
  <c r="AI80" i="167"/>
  <c r="AJ79" i="167"/>
  <c r="AI79" i="167"/>
  <c r="P163" i="167"/>
  <c r="O163" i="167"/>
  <c r="AJ78" i="167"/>
  <c r="AI78" i="167"/>
  <c r="P162" i="167"/>
  <c r="O162" i="167"/>
  <c r="AJ77" i="167"/>
  <c r="AI77" i="167"/>
  <c r="P161" i="167"/>
  <c r="O161" i="167"/>
  <c r="U160" i="167"/>
  <c r="T160" i="167"/>
  <c r="P160" i="167"/>
  <c r="O160" i="167"/>
  <c r="AJ75" i="167"/>
  <c r="AI75" i="167"/>
  <c r="AJ74" i="167"/>
  <c r="AI74" i="167"/>
  <c r="P158" i="167"/>
  <c r="O158" i="167"/>
  <c r="F158" i="167"/>
  <c r="E158" i="167"/>
  <c r="P157" i="167"/>
  <c r="O157" i="167"/>
  <c r="F157" i="167"/>
  <c r="E157" i="167"/>
  <c r="U156" i="167"/>
  <c r="T156" i="167"/>
  <c r="P156" i="167"/>
  <c r="O156" i="167"/>
  <c r="U154" i="167"/>
  <c r="T154" i="167"/>
  <c r="P154" i="167"/>
  <c r="O154" i="167"/>
  <c r="AJ69" i="167"/>
  <c r="AI69" i="167"/>
  <c r="P153" i="167"/>
  <c r="O153" i="167"/>
  <c r="F153" i="167"/>
  <c r="E153" i="167"/>
  <c r="P152" i="167"/>
  <c r="O152" i="167"/>
  <c r="F152" i="167"/>
  <c r="E152" i="167"/>
  <c r="U151" i="167"/>
  <c r="T151" i="167"/>
  <c r="P151" i="167"/>
  <c r="O151" i="167"/>
  <c r="F151" i="167"/>
  <c r="E151" i="167"/>
  <c r="AJ66" i="167"/>
  <c r="AI66" i="167"/>
  <c r="P150" i="167"/>
  <c r="O150" i="167"/>
  <c r="F150" i="167"/>
  <c r="E150" i="167"/>
  <c r="P149" i="167"/>
  <c r="O149" i="167"/>
  <c r="F149" i="167"/>
  <c r="E149" i="167"/>
  <c r="U148" i="167"/>
  <c r="T148" i="167"/>
  <c r="P148" i="167"/>
  <c r="O148" i="167"/>
  <c r="F148" i="167"/>
  <c r="E148" i="167"/>
  <c r="AJ63" i="167"/>
  <c r="AI63" i="167"/>
  <c r="F147" i="167"/>
  <c r="E147" i="167"/>
  <c r="P146" i="167"/>
  <c r="O146" i="167"/>
  <c r="U145" i="167"/>
  <c r="T145" i="167"/>
  <c r="AJ60" i="167"/>
  <c r="AI60" i="167"/>
  <c r="P144" i="167"/>
  <c r="O144" i="167"/>
  <c r="F144" i="167"/>
  <c r="E144" i="167"/>
  <c r="P143" i="167"/>
  <c r="O143" i="167"/>
  <c r="AJ58" i="167"/>
  <c r="AI58" i="167"/>
  <c r="U142" i="167"/>
  <c r="T142" i="167"/>
  <c r="P142" i="167"/>
  <c r="O142" i="167"/>
  <c r="K142" i="167"/>
  <c r="J142" i="167"/>
  <c r="P141" i="167"/>
  <c r="O141" i="167"/>
  <c r="F141" i="167"/>
  <c r="E141" i="167"/>
  <c r="AJ56" i="167"/>
  <c r="AI56" i="167"/>
  <c r="P140" i="167"/>
  <c r="O140" i="167"/>
  <c r="AJ55" i="167"/>
  <c r="AI55" i="167"/>
  <c r="Z139" i="167"/>
  <c r="Y139" i="167"/>
  <c r="P139" i="167"/>
  <c r="O139" i="167"/>
  <c r="K139" i="167"/>
  <c r="J139" i="167"/>
  <c r="AJ54" i="167"/>
  <c r="AI54" i="167"/>
  <c r="U138" i="167"/>
  <c r="T138" i="167"/>
  <c r="P138" i="167"/>
  <c r="O138" i="167"/>
  <c r="F138" i="167"/>
  <c r="E138" i="167"/>
  <c r="AO62" i="167"/>
  <c r="AN62" i="167"/>
  <c r="Z137" i="167"/>
  <c r="Y137" i="167"/>
  <c r="P137" i="167"/>
  <c r="O137" i="167"/>
  <c r="U136" i="167"/>
  <c r="T136" i="167"/>
  <c r="P136" i="167"/>
  <c r="O136" i="167"/>
  <c r="K136" i="167"/>
  <c r="J136" i="167"/>
  <c r="F136" i="167"/>
  <c r="E136" i="167"/>
  <c r="AJ51" i="167"/>
  <c r="AI51" i="167"/>
  <c r="Z135" i="167"/>
  <c r="Y135" i="167"/>
  <c r="P135" i="167"/>
  <c r="O135" i="167"/>
  <c r="AO59" i="167"/>
  <c r="AN59" i="167"/>
  <c r="AJ50" i="167"/>
  <c r="AI50" i="167"/>
  <c r="U134" i="167"/>
  <c r="T134" i="167"/>
  <c r="F134" i="167"/>
  <c r="E134" i="167"/>
  <c r="Z133" i="167"/>
  <c r="Y133" i="167"/>
  <c r="P133" i="167"/>
  <c r="O133" i="167"/>
  <c r="AO57" i="167"/>
  <c r="AN57" i="167"/>
  <c r="AJ48" i="167"/>
  <c r="AI48" i="167"/>
  <c r="Z132" i="167"/>
  <c r="Y132" i="167"/>
  <c r="P132" i="167"/>
  <c r="O132" i="167"/>
  <c r="AO56" i="167"/>
  <c r="AN56" i="167"/>
  <c r="AJ47" i="167"/>
  <c r="AI47" i="167"/>
  <c r="U131" i="167"/>
  <c r="T131" i="167"/>
  <c r="P131" i="167"/>
  <c r="O131" i="167"/>
  <c r="K131" i="167"/>
  <c r="J131" i="167"/>
  <c r="F131" i="167"/>
  <c r="E131" i="167"/>
  <c r="AO55" i="167"/>
  <c r="AN55" i="167"/>
  <c r="AJ46" i="167"/>
  <c r="AI46" i="167"/>
  <c r="Z130" i="167"/>
  <c r="Y130" i="167"/>
  <c r="P130" i="167"/>
  <c r="O130" i="167"/>
  <c r="F130" i="167"/>
  <c r="E130" i="167"/>
  <c r="AO54" i="167"/>
  <c r="AN54" i="167"/>
  <c r="AJ45" i="167"/>
  <c r="AI45" i="167"/>
  <c r="K129" i="167"/>
  <c r="J129" i="167"/>
  <c r="AO53" i="167"/>
  <c r="AN53" i="167"/>
  <c r="AJ44" i="167"/>
  <c r="AI44" i="167"/>
  <c r="Z128" i="167"/>
  <c r="Y128" i="167"/>
  <c r="U128" i="167"/>
  <c r="T128" i="167"/>
  <c r="P128" i="167"/>
  <c r="O128" i="167"/>
  <c r="K128" i="167"/>
  <c r="J128" i="167"/>
  <c r="F128" i="167"/>
  <c r="E128" i="167"/>
  <c r="AJ43" i="167"/>
  <c r="AI43" i="167"/>
  <c r="P127" i="167"/>
  <c r="O127" i="167"/>
  <c r="AO51" i="167"/>
  <c r="AN51" i="167"/>
  <c r="Z126" i="167"/>
  <c r="Y126" i="167"/>
  <c r="U126" i="167"/>
  <c r="T126" i="167"/>
  <c r="E126" i="167"/>
  <c r="AO50" i="167"/>
  <c r="AN50" i="167"/>
  <c r="P125" i="167"/>
  <c r="O125" i="167"/>
  <c r="K125" i="167"/>
  <c r="J125" i="167"/>
  <c r="AO49" i="167"/>
  <c r="AN49" i="167"/>
  <c r="AJ40" i="167"/>
  <c r="AI40" i="167"/>
  <c r="Z124" i="167"/>
  <c r="Y124" i="167"/>
  <c r="U124" i="167"/>
  <c r="T124" i="167"/>
  <c r="P124" i="167"/>
  <c r="O124" i="167"/>
  <c r="AJ39" i="167"/>
  <c r="AI39" i="167"/>
  <c r="Z123" i="167"/>
  <c r="Y123" i="167"/>
  <c r="P123" i="167"/>
  <c r="O123" i="167"/>
  <c r="AO47" i="167"/>
  <c r="AN47" i="167"/>
  <c r="AJ38" i="167"/>
  <c r="AI38" i="167"/>
  <c r="U122" i="167"/>
  <c r="T122" i="167"/>
  <c r="P122" i="167"/>
  <c r="O122" i="167"/>
  <c r="AJ37" i="167"/>
  <c r="AI37" i="167"/>
  <c r="Z121" i="167"/>
  <c r="Y121" i="167"/>
  <c r="P121" i="167"/>
  <c r="O121" i="167"/>
  <c r="K121" i="167"/>
  <c r="J121" i="167"/>
  <c r="F121" i="167"/>
  <c r="E121" i="167"/>
  <c r="AJ35" i="167"/>
  <c r="AI35" i="167"/>
  <c r="Z119" i="167"/>
  <c r="Y119" i="167"/>
  <c r="P119" i="167"/>
  <c r="O119" i="167"/>
  <c r="AO43" i="167"/>
  <c r="AN43" i="167"/>
  <c r="U118" i="167"/>
  <c r="T118" i="167"/>
  <c r="AJ33" i="167"/>
  <c r="AI33" i="167"/>
  <c r="Z117" i="167"/>
  <c r="Y117" i="167"/>
  <c r="P117" i="167"/>
  <c r="O117" i="167"/>
  <c r="F117" i="167"/>
  <c r="E117" i="167"/>
  <c r="AJ32" i="167"/>
  <c r="AI32" i="167"/>
  <c r="U116" i="167"/>
  <c r="T116" i="167"/>
  <c r="K116" i="167"/>
  <c r="J116" i="167"/>
  <c r="F116" i="167"/>
  <c r="E116" i="167"/>
  <c r="AO40" i="167"/>
  <c r="AN40" i="167"/>
  <c r="AJ31" i="167"/>
  <c r="AI31" i="167"/>
  <c r="Z115" i="167"/>
  <c r="Y115" i="167"/>
  <c r="U115" i="167"/>
  <c r="T115" i="167"/>
  <c r="P115" i="167"/>
  <c r="O115" i="167"/>
  <c r="K115" i="167"/>
  <c r="J115" i="167"/>
  <c r="AO39" i="167"/>
  <c r="AN39" i="167"/>
  <c r="AJ30" i="167"/>
  <c r="AI30" i="167"/>
  <c r="F114" i="167"/>
  <c r="E114" i="167"/>
  <c r="AJ29" i="167"/>
  <c r="AI29" i="167"/>
  <c r="Z113" i="167"/>
  <c r="Y113" i="167"/>
  <c r="U113" i="167"/>
  <c r="T113" i="167"/>
  <c r="AJ28" i="167"/>
  <c r="AI28" i="167"/>
  <c r="K112" i="167"/>
  <c r="J112" i="167"/>
  <c r="F112" i="167"/>
  <c r="E112" i="167"/>
  <c r="AO36" i="167"/>
  <c r="AN36" i="167"/>
  <c r="U111" i="167"/>
  <c r="T111" i="167"/>
  <c r="P111" i="167"/>
  <c r="O111" i="167"/>
  <c r="AJ26" i="167"/>
  <c r="AI26" i="167"/>
  <c r="Z110" i="167"/>
  <c r="Y110" i="167"/>
  <c r="U110" i="167"/>
  <c r="T110" i="167"/>
  <c r="AO34" i="167"/>
  <c r="AN34" i="167"/>
  <c r="AJ25" i="167"/>
  <c r="AI25" i="167"/>
  <c r="U109" i="167"/>
  <c r="K109" i="167"/>
  <c r="J109" i="167"/>
  <c r="U108" i="167"/>
  <c r="P108" i="167"/>
  <c r="O108" i="167"/>
  <c r="K108" i="167"/>
  <c r="J108" i="167"/>
  <c r="F108" i="167"/>
  <c r="E108" i="167"/>
  <c r="AN32" i="167"/>
  <c r="AJ23" i="167"/>
  <c r="AI23" i="167"/>
  <c r="Z107" i="167"/>
  <c r="Y107" i="167"/>
  <c r="U107" i="167"/>
  <c r="F107" i="167"/>
  <c r="E107" i="167"/>
  <c r="AJ22" i="167"/>
  <c r="AI22" i="167"/>
  <c r="U106" i="167"/>
  <c r="O106" i="167"/>
  <c r="B106" i="167"/>
  <c r="A106" i="167"/>
  <c r="AJ21" i="167"/>
  <c r="AI21" i="167"/>
  <c r="Z105" i="167"/>
  <c r="Y105" i="167"/>
  <c r="U105" i="167"/>
  <c r="K105" i="167"/>
  <c r="J105" i="167"/>
  <c r="B105" i="167"/>
  <c r="A105" i="167"/>
  <c r="AJ20" i="167"/>
  <c r="AI20" i="167"/>
  <c r="U104" i="167"/>
  <c r="F104" i="167"/>
  <c r="E104" i="167"/>
  <c r="B104" i="167"/>
  <c r="A104" i="167"/>
  <c r="AO28" i="167"/>
  <c r="AN28" i="167"/>
  <c r="Z103" i="167"/>
  <c r="Y103" i="167"/>
  <c r="U103" i="167"/>
  <c r="F103" i="167"/>
  <c r="E103" i="167"/>
  <c r="B103" i="167"/>
  <c r="A103" i="167"/>
  <c r="U102" i="167"/>
  <c r="P102" i="167"/>
  <c r="O102" i="167"/>
  <c r="F102" i="167"/>
  <c r="E102" i="167"/>
  <c r="B102" i="167"/>
  <c r="A102" i="167"/>
  <c r="AO26" i="167"/>
  <c r="AN26" i="167"/>
  <c r="AJ17" i="167"/>
  <c r="AI17" i="167"/>
  <c r="U101" i="167"/>
  <c r="B101" i="167"/>
  <c r="A101" i="167"/>
  <c r="Z100" i="167"/>
  <c r="Y100" i="167"/>
  <c r="U100" i="167"/>
  <c r="K100" i="167"/>
  <c r="J100" i="167"/>
  <c r="F100" i="167"/>
  <c r="E100" i="167"/>
  <c r="B100" i="167"/>
  <c r="A100" i="167"/>
  <c r="Z99" i="167"/>
  <c r="Y99" i="167"/>
  <c r="U99" i="167"/>
  <c r="B99" i="167"/>
  <c r="A99" i="167"/>
  <c r="AO23" i="167"/>
  <c r="AN23" i="167"/>
  <c r="U98" i="167"/>
  <c r="P98" i="167"/>
  <c r="O98" i="167"/>
  <c r="F98" i="167"/>
  <c r="E98" i="167"/>
  <c r="B98" i="167"/>
  <c r="A98" i="167"/>
  <c r="AJ13" i="167"/>
  <c r="AI13" i="167"/>
  <c r="Z97" i="167"/>
  <c r="Y97" i="167"/>
  <c r="U97" i="167"/>
  <c r="B97" i="167"/>
  <c r="A97" i="167"/>
  <c r="U96" i="167"/>
  <c r="F96" i="167"/>
  <c r="E96" i="167"/>
  <c r="B96" i="167"/>
  <c r="A96" i="167"/>
  <c r="AO20" i="167"/>
  <c r="AN20" i="167"/>
  <c r="Z95" i="167"/>
  <c r="Y95" i="167"/>
  <c r="U95" i="167"/>
  <c r="P95" i="167"/>
  <c r="O95" i="167"/>
  <c r="F95" i="167"/>
  <c r="E95" i="167"/>
  <c r="B95" i="167"/>
  <c r="A95" i="167"/>
  <c r="AJ10" i="167"/>
  <c r="AI10" i="167"/>
  <c r="Z94" i="167"/>
  <c r="Y94" i="167"/>
  <c r="U94" i="167"/>
  <c r="K94" i="167"/>
  <c r="J94" i="167"/>
  <c r="F94" i="167"/>
  <c r="E94" i="167"/>
  <c r="B94" i="167"/>
  <c r="A94" i="167"/>
  <c r="AO18" i="167"/>
  <c r="AN18" i="167"/>
  <c r="AJ9" i="167"/>
  <c r="AI9" i="167"/>
  <c r="Z93" i="167"/>
  <c r="Y93" i="167"/>
  <c r="U93" i="167"/>
  <c r="B93" i="167"/>
  <c r="A93" i="167"/>
  <c r="AJ8" i="167"/>
  <c r="AI8" i="167"/>
  <c r="U92" i="167"/>
  <c r="P92" i="167"/>
  <c r="O92" i="167"/>
  <c r="F92" i="167"/>
  <c r="E92" i="167"/>
  <c r="B92" i="167"/>
  <c r="A92" i="167"/>
  <c r="AJ7" i="167"/>
  <c r="AI7" i="167"/>
  <c r="Z91" i="167"/>
  <c r="Y91" i="167"/>
  <c r="U91" i="167"/>
  <c r="F91" i="167"/>
  <c r="E91" i="167"/>
  <c r="B91" i="167"/>
  <c r="A91" i="167"/>
  <c r="AO15" i="167"/>
  <c r="AN15" i="167"/>
  <c r="AJ6" i="167"/>
  <c r="AI6" i="167"/>
  <c r="U90" i="167"/>
  <c r="T90" i="167"/>
  <c r="B90" i="167"/>
  <c r="A90" i="167"/>
  <c r="AJ5" i="167"/>
  <c r="AI5" i="167"/>
  <c r="Z89" i="167"/>
  <c r="Y89" i="167"/>
  <c r="P89" i="167"/>
  <c r="O89" i="167"/>
  <c r="B89" i="167"/>
  <c r="A89" i="167"/>
  <c r="AJ4" i="167"/>
  <c r="AI4" i="167"/>
  <c r="K88" i="167"/>
  <c r="J88" i="167"/>
  <c r="C88" i="167"/>
  <c r="A88" i="167"/>
  <c r="AO12" i="167"/>
  <c r="AN12" i="167"/>
  <c r="AJ3" i="167"/>
  <c r="AI3" i="167"/>
  <c r="Z87" i="167"/>
  <c r="Y87" i="167"/>
  <c r="U87" i="167"/>
  <c r="T87" i="167"/>
  <c r="P87" i="167"/>
  <c r="O87" i="167"/>
  <c r="K87" i="167"/>
  <c r="J87" i="167"/>
  <c r="F87" i="167"/>
  <c r="E87" i="167"/>
  <c r="AN1" i="167"/>
  <c r="AI1" i="167"/>
  <c r="Y85" i="167"/>
  <c r="T85" i="167"/>
  <c r="O85" i="167"/>
  <c r="J85" i="167"/>
  <c r="E85" i="167"/>
  <c r="AO9" i="167"/>
  <c r="AN9" i="167"/>
  <c r="P81" i="167"/>
  <c r="O81" i="167"/>
  <c r="P80" i="167"/>
  <c r="O80" i="167"/>
  <c r="AO6" i="167"/>
  <c r="AN6" i="167"/>
  <c r="AE79" i="167"/>
  <c r="AD79" i="167"/>
  <c r="AE78" i="167"/>
  <c r="AD78" i="167"/>
  <c r="AE77" i="167"/>
  <c r="AD77" i="167"/>
  <c r="AO3" i="167"/>
  <c r="AN3" i="167"/>
  <c r="AE76" i="167"/>
  <c r="AD76" i="167"/>
  <c r="P76" i="167"/>
  <c r="O76" i="167"/>
  <c r="P75" i="167"/>
  <c r="O75" i="167"/>
  <c r="AE74" i="167"/>
  <c r="AD74" i="167"/>
  <c r="AJ157" i="167"/>
  <c r="AI157" i="167"/>
  <c r="AE157" i="167"/>
  <c r="AD157" i="167"/>
  <c r="AE73" i="167"/>
  <c r="AD73" i="167"/>
  <c r="P73" i="167"/>
  <c r="O73" i="167"/>
  <c r="AE72" i="167"/>
  <c r="AD72" i="167"/>
  <c r="AE71" i="167"/>
  <c r="AD71" i="167"/>
  <c r="U71" i="167"/>
  <c r="T71" i="167"/>
  <c r="AJ154" i="167"/>
  <c r="AI154" i="167"/>
  <c r="AE70" i="167"/>
  <c r="AD70" i="167"/>
  <c r="U70" i="167"/>
  <c r="T70" i="167"/>
  <c r="P70" i="167"/>
  <c r="O70" i="167"/>
  <c r="AE69" i="167"/>
  <c r="AD69" i="167"/>
  <c r="P69" i="167"/>
  <c r="O69" i="167"/>
  <c r="AE68" i="167"/>
  <c r="AD68" i="167"/>
  <c r="U68" i="167"/>
  <c r="T68" i="167"/>
  <c r="U67" i="167"/>
  <c r="T67" i="167"/>
  <c r="P67" i="167"/>
  <c r="O67" i="167"/>
  <c r="AJ150" i="167"/>
  <c r="AI150" i="167"/>
  <c r="AE149" i="167"/>
  <c r="AD149" i="167"/>
  <c r="AJ148" i="167"/>
  <c r="AI148" i="167"/>
  <c r="AE64" i="167"/>
  <c r="AD64" i="167"/>
  <c r="U64" i="167"/>
  <c r="T64" i="167"/>
  <c r="P64" i="167"/>
  <c r="O64" i="167"/>
  <c r="U63" i="167"/>
  <c r="T63" i="167"/>
  <c r="P63" i="167"/>
  <c r="O63" i="167"/>
  <c r="F63" i="167"/>
  <c r="E63" i="167"/>
  <c r="AE62" i="167"/>
  <c r="AD62" i="167"/>
  <c r="U62" i="167"/>
  <c r="T62" i="167"/>
  <c r="F62" i="167"/>
  <c r="E62" i="167"/>
  <c r="AJ145" i="167"/>
  <c r="AI145" i="167"/>
  <c r="AE145" i="167"/>
  <c r="AD145" i="167"/>
  <c r="U61" i="167"/>
  <c r="T61" i="167"/>
  <c r="F61" i="167"/>
  <c r="E61" i="167"/>
  <c r="AJ144" i="167"/>
  <c r="AE144" i="167"/>
  <c r="AE60" i="167"/>
  <c r="AD60" i="167"/>
  <c r="U60" i="167"/>
  <c r="T60" i="167"/>
  <c r="F60" i="167"/>
  <c r="E60" i="167"/>
  <c r="AE143" i="167"/>
  <c r="AE59" i="167"/>
  <c r="AD59" i="167"/>
  <c r="P59" i="167"/>
  <c r="O59" i="167"/>
  <c r="F59" i="167"/>
  <c r="E59" i="167"/>
  <c r="AE142" i="167"/>
  <c r="U58" i="167"/>
  <c r="T58" i="167"/>
  <c r="F58" i="167"/>
  <c r="E58" i="167"/>
  <c r="AE141" i="167"/>
  <c r="AE57" i="167"/>
  <c r="AD57" i="167"/>
  <c r="P57" i="167"/>
  <c r="O57" i="167"/>
  <c r="F57" i="167"/>
  <c r="E57" i="167"/>
  <c r="AE140" i="167"/>
  <c r="AE56" i="167"/>
  <c r="AD56" i="167"/>
  <c r="U56" i="167"/>
  <c r="T56" i="167"/>
  <c r="F56" i="167"/>
  <c r="E56" i="167"/>
  <c r="AJ139" i="167"/>
  <c r="AI139" i="167"/>
  <c r="AE139" i="167"/>
  <c r="AE55" i="167"/>
  <c r="AD55" i="167"/>
  <c r="AE138" i="167"/>
  <c r="U54" i="167"/>
  <c r="T54" i="167"/>
  <c r="P54" i="167"/>
  <c r="O54" i="167"/>
  <c r="F54" i="167"/>
  <c r="E54" i="167"/>
  <c r="AE137" i="167"/>
  <c r="Z53" i="167"/>
  <c r="Y53" i="167"/>
  <c r="P53" i="167"/>
  <c r="O53" i="167"/>
  <c r="AE136" i="167"/>
  <c r="AE52" i="167"/>
  <c r="AD52" i="167"/>
  <c r="AE135" i="167"/>
  <c r="AE51" i="167"/>
  <c r="AD51" i="167"/>
  <c r="Z51" i="167"/>
  <c r="Y51" i="167"/>
  <c r="P51" i="167"/>
  <c r="O51" i="167"/>
  <c r="AJ134" i="167"/>
  <c r="AI134" i="167"/>
  <c r="AE134" i="167"/>
  <c r="AD134" i="167"/>
  <c r="Z50" i="167"/>
  <c r="Y50" i="167"/>
  <c r="U50" i="167"/>
  <c r="T50" i="167"/>
  <c r="F50" i="167"/>
  <c r="E50" i="167"/>
  <c r="AE133" i="167"/>
  <c r="AD133" i="167"/>
  <c r="AE49" i="167"/>
  <c r="AD49" i="167"/>
  <c r="Z49" i="167"/>
  <c r="Y49" i="167"/>
  <c r="K49" i="167"/>
  <c r="J49" i="167"/>
  <c r="AE132" i="167"/>
  <c r="AD132" i="167"/>
  <c r="AE48" i="167"/>
  <c r="AD48" i="167"/>
  <c r="Z48" i="167"/>
  <c r="Y48" i="167"/>
  <c r="K48" i="167"/>
  <c r="J48" i="167"/>
  <c r="AE131" i="167"/>
  <c r="AD131" i="167"/>
  <c r="AE47" i="167"/>
  <c r="AD47" i="167"/>
  <c r="Z47" i="167"/>
  <c r="Y47" i="167"/>
  <c r="P47" i="167"/>
  <c r="O47" i="167"/>
  <c r="F47" i="167"/>
  <c r="E47" i="167"/>
  <c r="AE130" i="167"/>
  <c r="AD130" i="167"/>
  <c r="Z46" i="167"/>
  <c r="Y46" i="167"/>
  <c r="U46" i="167"/>
  <c r="T46" i="167"/>
  <c r="P46" i="167"/>
  <c r="O46" i="167"/>
  <c r="K46" i="167"/>
  <c r="J46" i="167"/>
  <c r="AJ129" i="167"/>
  <c r="AI129" i="167"/>
  <c r="AE129" i="167"/>
  <c r="AD129" i="167"/>
  <c r="U45" i="167"/>
  <c r="T45" i="167"/>
  <c r="P45" i="167"/>
  <c r="O45" i="167"/>
  <c r="AJ128" i="167"/>
  <c r="AE128" i="167"/>
  <c r="AD128" i="167"/>
  <c r="AE44" i="167"/>
  <c r="AD44" i="167"/>
  <c r="Z44" i="167"/>
  <c r="Y44" i="167"/>
  <c r="F44" i="167"/>
  <c r="E44" i="167"/>
  <c r="AE127" i="167"/>
  <c r="AD127" i="167"/>
  <c r="K43" i="167"/>
  <c r="J43" i="167"/>
  <c r="F43" i="167"/>
  <c r="E43" i="167"/>
  <c r="AE126" i="167"/>
  <c r="AD126" i="167"/>
  <c r="AE42" i="167"/>
  <c r="AD42" i="167"/>
  <c r="Z42" i="167"/>
  <c r="Y42" i="167"/>
  <c r="U42" i="167"/>
  <c r="T42" i="167"/>
  <c r="P42" i="167"/>
  <c r="O42" i="167"/>
  <c r="F42" i="167"/>
  <c r="E42" i="167"/>
  <c r="AJ125" i="167"/>
  <c r="AI125" i="167"/>
  <c r="AE125" i="167"/>
  <c r="AD125" i="167"/>
  <c r="AE41" i="167"/>
  <c r="AD41" i="167"/>
  <c r="Z41" i="167"/>
  <c r="Y41" i="167"/>
  <c r="U41" i="167"/>
  <c r="T41" i="167"/>
  <c r="K41" i="167"/>
  <c r="J41" i="167"/>
  <c r="F41" i="167"/>
  <c r="E41" i="167"/>
  <c r="AE124" i="167"/>
  <c r="AD124" i="167"/>
  <c r="Z40" i="167"/>
  <c r="Y40" i="167"/>
  <c r="U40" i="167"/>
  <c r="T40" i="167"/>
  <c r="K40" i="167"/>
  <c r="J40" i="167"/>
  <c r="F40" i="167"/>
  <c r="E40" i="167"/>
  <c r="Z39" i="167"/>
  <c r="Y39" i="167"/>
  <c r="U39" i="167"/>
  <c r="T39" i="167"/>
  <c r="P39" i="167"/>
  <c r="O39" i="167"/>
  <c r="K39" i="167"/>
  <c r="J39" i="167"/>
  <c r="F39" i="167"/>
  <c r="E39" i="167"/>
  <c r="AJ122" i="167"/>
  <c r="AI122" i="167"/>
  <c r="AE122" i="167"/>
  <c r="AD122" i="167"/>
  <c r="AE38" i="167"/>
  <c r="AD38" i="167"/>
  <c r="Z38" i="167"/>
  <c r="Y38" i="167"/>
  <c r="U38" i="167"/>
  <c r="T38" i="167"/>
  <c r="AE121" i="167"/>
  <c r="AD121" i="167"/>
  <c r="Z37" i="167"/>
  <c r="Y37" i="167"/>
  <c r="U37" i="167"/>
  <c r="T37" i="167"/>
  <c r="AE120" i="167"/>
  <c r="AD120" i="167"/>
  <c r="AE36" i="167"/>
  <c r="AD36" i="167"/>
  <c r="U36" i="167"/>
  <c r="T36" i="167"/>
  <c r="P36" i="167"/>
  <c r="O36" i="167"/>
  <c r="F36" i="167"/>
  <c r="E36" i="167"/>
  <c r="AE35" i="167"/>
  <c r="AD35" i="167"/>
  <c r="Z35" i="167"/>
  <c r="Y35" i="167"/>
  <c r="F35" i="167"/>
  <c r="E35" i="167"/>
  <c r="AJ118" i="167"/>
  <c r="AI118" i="167"/>
  <c r="AE118" i="167"/>
  <c r="AD118" i="167"/>
  <c r="AE34" i="167"/>
  <c r="AD34" i="167"/>
  <c r="P34" i="167"/>
  <c r="O34" i="167"/>
  <c r="F34" i="167"/>
  <c r="E34" i="167"/>
  <c r="AJ117" i="167"/>
  <c r="AE33" i="167"/>
  <c r="AD33" i="167"/>
  <c r="K33" i="167"/>
  <c r="J33" i="167"/>
  <c r="AE116" i="167"/>
  <c r="AD116" i="167"/>
  <c r="AE32" i="167"/>
  <c r="AD32" i="167"/>
  <c r="Z32" i="167"/>
  <c r="Y32" i="167"/>
  <c r="U32" i="167"/>
  <c r="T32" i="167"/>
  <c r="K32" i="167"/>
  <c r="J32" i="167"/>
  <c r="AE31" i="167"/>
  <c r="AD31" i="167"/>
  <c r="U31" i="167"/>
  <c r="T31" i="167"/>
  <c r="P31" i="167"/>
  <c r="O31" i="167"/>
  <c r="K31" i="167"/>
  <c r="J31" i="167"/>
  <c r="F31" i="167"/>
  <c r="E31" i="167"/>
  <c r="AJ114" i="167"/>
  <c r="AI114" i="167"/>
  <c r="AE114" i="167"/>
  <c r="AD114" i="167"/>
  <c r="AE30" i="167"/>
  <c r="AD30" i="167"/>
  <c r="U30" i="167"/>
  <c r="T30" i="167"/>
  <c r="P30" i="167"/>
  <c r="O30" i="167"/>
  <c r="K30" i="167"/>
  <c r="J30" i="167"/>
  <c r="Z29" i="167"/>
  <c r="Y29" i="167"/>
  <c r="U29" i="167"/>
  <c r="T29" i="167"/>
  <c r="P29" i="167"/>
  <c r="K29" i="167"/>
  <c r="J29" i="167"/>
  <c r="F29" i="167"/>
  <c r="E29" i="167"/>
  <c r="AE112" i="167"/>
  <c r="AD112" i="167"/>
  <c r="AE28" i="167"/>
  <c r="AD28" i="167"/>
  <c r="U28" i="167"/>
  <c r="T28" i="167"/>
  <c r="P28" i="167"/>
  <c r="F28" i="167"/>
  <c r="E28" i="167"/>
  <c r="AJ111" i="167"/>
  <c r="AI111" i="167"/>
  <c r="AE111" i="167"/>
  <c r="AD111" i="167"/>
  <c r="AE27" i="167"/>
  <c r="AD27" i="167"/>
  <c r="Z27" i="167"/>
  <c r="Y27" i="167"/>
  <c r="U27" i="167"/>
  <c r="T27" i="167"/>
  <c r="P27" i="167"/>
  <c r="U26" i="167"/>
  <c r="T26" i="167"/>
  <c r="P26" i="167"/>
  <c r="F26" i="167"/>
  <c r="E26" i="167"/>
  <c r="AE109" i="167"/>
  <c r="AD109" i="167"/>
  <c r="AD25" i="167"/>
  <c r="U25" i="167"/>
  <c r="T25" i="167"/>
  <c r="P25" i="167"/>
  <c r="AJ108" i="167"/>
  <c r="AI108" i="167"/>
  <c r="AE108" i="167"/>
  <c r="AD108" i="167"/>
  <c r="Z24" i="167"/>
  <c r="Y24" i="167"/>
  <c r="U24" i="167"/>
  <c r="T24" i="167"/>
  <c r="F24" i="167"/>
  <c r="E24" i="167"/>
  <c r="AJ107" i="167"/>
  <c r="AE107" i="167"/>
  <c r="AD107" i="167"/>
  <c r="U23" i="167"/>
  <c r="T23" i="167"/>
  <c r="P23" i="167"/>
  <c r="O23" i="167"/>
  <c r="AE106" i="167"/>
  <c r="AD106" i="167"/>
  <c r="Y22" i="167"/>
  <c r="U22" i="167"/>
  <c r="T22" i="167"/>
  <c r="F22" i="167"/>
  <c r="E22" i="167"/>
  <c r="AE105" i="167"/>
  <c r="AD105" i="167"/>
  <c r="AE21" i="167"/>
  <c r="AD21" i="167"/>
  <c r="U21" i="167"/>
  <c r="T21" i="167"/>
  <c r="P21" i="167"/>
  <c r="O21" i="167"/>
  <c r="F21" i="167"/>
  <c r="E21" i="167"/>
  <c r="AE104" i="167"/>
  <c r="AD104" i="167"/>
  <c r="U20" i="167"/>
  <c r="T20" i="167"/>
  <c r="P20" i="167"/>
  <c r="F20" i="167"/>
  <c r="E20" i="167"/>
  <c r="AJ103" i="167"/>
  <c r="AI103" i="167"/>
  <c r="AE103" i="167"/>
  <c r="AD103" i="167"/>
  <c r="U19" i="167"/>
  <c r="T19" i="167"/>
  <c r="P19" i="167"/>
  <c r="K19" i="167"/>
  <c r="J19" i="167"/>
  <c r="AE18" i="167"/>
  <c r="AD18" i="167"/>
  <c r="Z18" i="167"/>
  <c r="Y18" i="167"/>
  <c r="U18" i="167"/>
  <c r="T18" i="167"/>
  <c r="P18" i="167"/>
  <c r="F18" i="167"/>
  <c r="E18" i="167"/>
  <c r="AE101" i="167"/>
  <c r="AD101" i="167"/>
  <c r="U17" i="167"/>
  <c r="T17" i="167"/>
  <c r="P17" i="167"/>
  <c r="Z16" i="167"/>
  <c r="Y16" i="167"/>
  <c r="U16" i="167"/>
  <c r="T16" i="167"/>
  <c r="P16" i="167"/>
  <c r="F16" i="167"/>
  <c r="E16" i="167"/>
  <c r="AJ99" i="167"/>
  <c r="AI99" i="167"/>
  <c r="AE99" i="167"/>
  <c r="AD99" i="167"/>
  <c r="AE15" i="167"/>
  <c r="AD15" i="167"/>
  <c r="U15" i="167"/>
  <c r="T15" i="167"/>
  <c r="P15" i="167"/>
  <c r="K15" i="167"/>
  <c r="J15" i="167"/>
  <c r="AE98" i="167"/>
  <c r="AD98" i="167"/>
  <c r="U14" i="167"/>
  <c r="T14" i="167"/>
  <c r="P14" i="167"/>
  <c r="K14" i="167"/>
  <c r="J14" i="167"/>
  <c r="F14" i="167"/>
  <c r="E14" i="167"/>
  <c r="AE97" i="167"/>
  <c r="AD97" i="167"/>
  <c r="AE13" i="167"/>
  <c r="AD13" i="167"/>
  <c r="P13" i="167"/>
  <c r="K13" i="167"/>
  <c r="J13" i="167"/>
  <c r="AE96" i="167"/>
  <c r="AD96" i="167"/>
  <c r="P12" i="167"/>
  <c r="F12" i="167"/>
  <c r="E12" i="167"/>
  <c r="AE11" i="167"/>
  <c r="AD11" i="167"/>
  <c r="U11" i="167"/>
  <c r="T11" i="167"/>
  <c r="K11" i="167"/>
  <c r="J11" i="167"/>
  <c r="AJ94" i="167"/>
  <c r="AI94" i="167"/>
  <c r="Z10" i="167"/>
  <c r="Y10" i="167"/>
  <c r="U10" i="167"/>
  <c r="T10" i="167"/>
  <c r="P10" i="167"/>
  <c r="O10" i="167"/>
  <c r="F10" i="167"/>
  <c r="E10" i="167"/>
  <c r="AJ93" i="167"/>
  <c r="AE93" i="167"/>
  <c r="AD93" i="167"/>
  <c r="U9" i="167"/>
  <c r="T9" i="167"/>
  <c r="AJ92" i="167"/>
  <c r="AI92" i="167"/>
  <c r="AE92" i="167"/>
  <c r="AD92" i="167"/>
  <c r="AE8" i="167"/>
  <c r="AD8" i="167"/>
  <c r="U8" i="167"/>
  <c r="T8" i="167"/>
  <c r="P8" i="167"/>
  <c r="O8" i="167"/>
  <c r="K8" i="167"/>
  <c r="J8" i="167"/>
  <c r="F8" i="167"/>
  <c r="E8" i="167"/>
  <c r="U7" i="167"/>
  <c r="T7" i="167"/>
  <c r="Z6" i="167"/>
  <c r="Y6" i="167"/>
  <c r="U6" i="167"/>
  <c r="T6" i="167"/>
  <c r="P6" i="167"/>
  <c r="O6" i="167"/>
  <c r="AE5" i="167"/>
  <c r="AD5" i="167"/>
  <c r="K5" i="167"/>
  <c r="J5" i="167"/>
  <c r="F5" i="167"/>
  <c r="E5" i="167"/>
  <c r="Z4" i="167"/>
  <c r="Y4" i="167"/>
  <c r="U4" i="167"/>
  <c r="T4" i="167"/>
  <c r="AJ87" i="167"/>
  <c r="AI87" i="167"/>
  <c r="AE87" i="167"/>
  <c r="AD87" i="167"/>
  <c r="AE3" i="167"/>
  <c r="AD3" i="167"/>
  <c r="Z3" i="167"/>
  <c r="Y3" i="167"/>
  <c r="U3" i="167"/>
  <c r="T3" i="167"/>
  <c r="P3" i="167"/>
  <c r="O3" i="167"/>
  <c r="K3" i="167"/>
  <c r="J3" i="167"/>
  <c r="F3" i="167"/>
  <c r="E3" i="167"/>
  <c r="AI85" i="167"/>
  <c r="AD85" i="167"/>
  <c r="AD1" i="167"/>
  <c r="Y1" i="167"/>
  <c r="T1" i="167"/>
  <c r="O1" i="167"/>
  <c r="J1" i="167"/>
  <c r="A1" i="167"/>
  <c r="AJ81" i="166"/>
  <c r="AI81" i="166"/>
  <c r="AJ80" i="166"/>
  <c r="AI80" i="166"/>
  <c r="AJ79" i="166"/>
  <c r="AI79" i="166"/>
  <c r="P163" i="166"/>
  <c r="O163" i="166"/>
  <c r="AJ78" i="166"/>
  <c r="AI78" i="166"/>
  <c r="P162" i="166"/>
  <c r="O162" i="166"/>
  <c r="AJ77" i="166"/>
  <c r="AI77" i="166"/>
  <c r="P161" i="166"/>
  <c r="O161" i="166"/>
  <c r="U160" i="166"/>
  <c r="T160" i="166"/>
  <c r="P160" i="166"/>
  <c r="O160" i="166"/>
  <c r="AJ75" i="166"/>
  <c r="AI75" i="166"/>
  <c r="AJ74" i="166"/>
  <c r="AI74" i="166"/>
  <c r="P158" i="166"/>
  <c r="O158" i="166"/>
  <c r="F158" i="166"/>
  <c r="E158" i="166"/>
  <c r="P157" i="166"/>
  <c r="O157" i="166"/>
  <c r="F157" i="166"/>
  <c r="E157" i="166"/>
  <c r="U156" i="166"/>
  <c r="T156" i="166"/>
  <c r="P156" i="166"/>
  <c r="O156" i="166"/>
  <c r="U154" i="166"/>
  <c r="T154" i="166"/>
  <c r="P154" i="166"/>
  <c r="O154" i="166"/>
  <c r="AJ69" i="166"/>
  <c r="AI69" i="166"/>
  <c r="P153" i="166"/>
  <c r="O153" i="166"/>
  <c r="F153" i="166"/>
  <c r="E153" i="166"/>
  <c r="P152" i="166"/>
  <c r="O152" i="166"/>
  <c r="F152" i="166"/>
  <c r="E152" i="166"/>
  <c r="U151" i="166"/>
  <c r="T151" i="166"/>
  <c r="P151" i="166"/>
  <c r="O151" i="166"/>
  <c r="F151" i="166"/>
  <c r="E151" i="166"/>
  <c r="AJ66" i="166"/>
  <c r="AI66" i="166"/>
  <c r="P150" i="166"/>
  <c r="O150" i="166"/>
  <c r="F150" i="166"/>
  <c r="E150" i="166"/>
  <c r="P149" i="166"/>
  <c r="O149" i="166"/>
  <c r="F149" i="166"/>
  <c r="E149" i="166"/>
  <c r="U148" i="166"/>
  <c r="T148" i="166"/>
  <c r="P148" i="166"/>
  <c r="O148" i="166"/>
  <c r="F148" i="166"/>
  <c r="E148" i="166"/>
  <c r="AJ63" i="166"/>
  <c r="AI63" i="166"/>
  <c r="F147" i="166"/>
  <c r="E147" i="166"/>
  <c r="P146" i="166"/>
  <c r="O146" i="166"/>
  <c r="U145" i="166"/>
  <c r="T145" i="166"/>
  <c r="AJ60" i="166"/>
  <c r="AI60" i="166"/>
  <c r="P144" i="166"/>
  <c r="O144" i="166"/>
  <c r="F144" i="166"/>
  <c r="E144" i="166"/>
  <c r="P143" i="166"/>
  <c r="O143" i="166"/>
  <c r="AJ58" i="166"/>
  <c r="AI58" i="166"/>
  <c r="U142" i="166"/>
  <c r="T142" i="166"/>
  <c r="P142" i="166"/>
  <c r="O142" i="166"/>
  <c r="K142" i="166"/>
  <c r="J142" i="166"/>
  <c r="P141" i="166"/>
  <c r="O141" i="166"/>
  <c r="F141" i="166"/>
  <c r="E141" i="166"/>
  <c r="AJ56" i="166"/>
  <c r="AI56" i="166"/>
  <c r="P140" i="166"/>
  <c r="O140" i="166"/>
  <c r="AJ55" i="166"/>
  <c r="AI55" i="166"/>
  <c r="Z139" i="166"/>
  <c r="Y139" i="166"/>
  <c r="P139" i="166"/>
  <c r="O139" i="166"/>
  <c r="K139" i="166"/>
  <c r="J139" i="166"/>
  <c r="AJ54" i="166"/>
  <c r="AI54" i="166"/>
  <c r="U138" i="166"/>
  <c r="T138" i="166"/>
  <c r="P138" i="166"/>
  <c r="O138" i="166"/>
  <c r="F138" i="166"/>
  <c r="E138" i="166"/>
  <c r="AO62" i="166"/>
  <c r="AN62" i="166"/>
  <c r="Z137" i="166"/>
  <c r="Y137" i="166"/>
  <c r="P137" i="166"/>
  <c r="O137" i="166"/>
  <c r="U136" i="166"/>
  <c r="T136" i="166"/>
  <c r="P136" i="166"/>
  <c r="O136" i="166"/>
  <c r="K136" i="166"/>
  <c r="J136" i="166"/>
  <c r="F136" i="166"/>
  <c r="E136" i="166"/>
  <c r="AJ51" i="166"/>
  <c r="AI51" i="166"/>
  <c r="Z135" i="166"/>
  <c r="Y135" i="166"/>
  <c r="P135" i="166"/>
  <c r="O135" i="166"/>
  <c r="AO59" i="166"/>
  <c r="AN59" i="166"/>
  <c r="AJ50" i="166"/>
  <c r="AI50" i="166"/>
  <c r="U134" i="166"/>
  <c r="T134" i="166"/>
  <c r="F134" i="166"/>
  <c r="E134" i="166"/>
  <c r="Z133" i="166"/>
  <c r="Y133" i="166"/>
  <c r="P133" i="166"/>
  <c r="O133" i="166"/>
  <c r="AO57" i="166"/>
  <c r="AN57" i="166"/>
  <c r="AJ48" i="166"/>
  <c r="AI48" i="166"/>
  <c r="Z132" i="166"/>
  <c r="Y132" i="166"/>
  <c r="P132" i="166"/>
  <c r="O132" i="166"/>
  <c r="AO56" i="166"/>
  <c r="AN56" i="166"/>
  <c r="AJ47" i="166"/>
  <c r="AI47" i="166"/>
  <c r="U131" i="166"/>
  <c r="T131" i="166"/>
  <c r="P131" i="166"/>
  <c r="O131" i="166"/>
  <c r="K131" i="166"/>
  <c r="J131" i="166"/>
  <c r="F131" i="166"/>
  <c r="E131" i="166"/>
  <c r="AO55" i="166"/>
  <c r="AN55" i="166"/>
  <c r="AJ46" i="166"/>
  <c r="AI46" i="166"/>
  <c r="Z130" i="166"/>
  <c r="Y130" i="166"/>
  <c r="P130" i="166"/>
  <c r="O130" i="166"/>
  <c r="F130" i="166"/>
  <c r="E130" i="166"/>
  <c r="AO54" i="166"/>
  <c r="AN54" i="166"/>
  <c r="AJ45" i="166"/>
  <c r="AI45" i="166"/>
  <c r="K129" i="166"/>
  <c r="J129" i="166"/>
  <c r="AO53" i="166"/>
  <c r="AN53" i="166"/>
  <c r="AJ44" i="166"/>
  <c r="AI44" i="166"/>
  <c r="Z128" i="166"/>
  <c r="Y128" i="166"/>
  <c r="U128" i="166"/>
  <c r="T128" i="166"/>
  <c r="P128" i="166"/>
  <c r="O128" i="166"/>
  <c r="K128" i="166"/>
  <c r="J128" i="166"/>
  <c r="F128" i="166"/>
  <c r="E128" i="166"/>
  <c r="AJ43" i="166"/>
  <c r="AI43" i="166"/>
  <c r="P127" i="166"/>
  <c r="O127" i="166"/>
  <c r="AO51" i="166"/>
  <c r="AN51" i="166"/>
  <c r="Z126" i="166"/>
  <c r="Y126" i="166"/>
  <c r="U126" i="166"/>
  <c r="T126" i="166"/>
  <c r="E126" i="166"/>
  <c r="AO50" i="166"/>
  <c r="AN50" i="166"/>
  <c r="P125" i="166"/>
  <c r="O125" i="166"/>
  <c r="K125" i="166"/>
  <c r="J125" i="166"/>
  <c r="AO49" i="166"/>
  <c r="AN49" i="166"/>
  <c r="AJ40" i="166"/>
  <c r="AI40" i="166"/>
  <c r="Z124" i="166"/>
  <c r="Y124" i="166"/>
  <c r="U124" i="166"/>
  <c r="T124" i="166"/>
  <c r="P124" i="166"/>
  <c r="O124" i="166"/>
  <c r="AJ39" i="166"/>
  <c r="AI39" i="166"/>
  <c r="Z123" i="166"/>
  <c r="Y123" i="166"/>
  <c r="P123" i="166"/>
  <c r="O123" i="166"/>
  <c r="AO47" i="166"/>
  <c r="AN47" i="166"/>
  <c r="AJ38" i="166"/>
  <c r="AI38" i="166"/>
  <c r="U122" i="166"/>
  <c r="T122" i="166"/>
  <c r="P122" i="166"/>
  <c r="O122" i="166"/>
  <c r="AJ37" i="166"/>
  <c r="AI37" i="166"/>
  <c r="Z121" i="166"/>
  <c r="Y121" i="166"/>
  <c r="P121" i="166"/>
  <c r="O121" i="166"/>
  <c r="K121" i="166"/>
  <c r="J121" i="166"/>
  <c r="F121" i="166"/>
  <c r="E121" i="166"/>
  <c r="AJ35" i="166"/>
  <c r="AI35" i="166"/>
  <c r="Z119" i="166"/>
  <c r="Y119" i="166"/>
  <c r="P119" i="166"/>
  <c r="O119" i="166"/>
  <c r="AO43" i="166"/>
  <c r="AN43" i="166"/>
  <c r="U118" i="166"/>
  <c r="T118" i="166"/>
  <c r="AJ33" i="166"/>
  <c r="AI33" i="166"/>
  <c r="Z117" i="166"/>
  <c r="Y117" i="166"/>
  <c r="P117" i="166"/>
  <c r="O117" i="166"/>
  <c r="F117" i="166"/>
  <c r="E117" i="166"/>
  <c r="AJ32" i="166"/>
  <c r="AI32" i="166"/>
  <c r="U116" i="166"/>
  <c r="T116" i="166"/>
  <c r="K116" i="166"/>
  <c r="J116" i="166"/>
  <c r="F116" i="166"/>
  <c r="E116" i="166"/>
  <c r="AO40" i="166"/>
  <c r="AN40" i="166"/>
  <c r="AJ31" i="166"/>
  <c r="AI31" i="166"/>
  <c r="Z115" i="166"/>
  <c r="Y115" i="166"/>
  <c r="U115" i="166"/>
  <c r="T115" i="166"/>
  <c r="P115" i="166"/>
  <c r="O115" i="166"/>
  <c r="K115" i="166"/>
  <c r="J115" i="166"/>
  <c r="AO39" i="166"/>
  <c r="AN39" i="166"/>
  <c r="AJ30" i="166"/>
  <c r="AI30" i="166"/>
  <c r="F114" i="166"/>
  <c r="E114" i="166"/>
  <c r="AJ29" i="166"/>
  <c r="AI29" i="166"/>
  <c r="Z113" i="166"/>
  <c r="Y113" i="166"/>
  <c r="U113" i="166"/>
  <c r="T113" i="166"/>
  <c r="AJ28" i="166"/>
  <c r="AI28" i="166"/>
  <c r="K112" i="166"/>
  <c r="J112" i="166"/>
  <c r="F112" i="166"/>
  <c r="E112" i="166"/>
  <c r="AO36" i="166"/>
  <c r="AN36" i="166"/>
  <c r="U111" i="166"/>
  <c r="T111" i="166"/>
  <c r="P111" i="166"/>
  <c r="O111" i="166"/>
  <c r="AJ26" i="166"/>
  <c r="AI26" i="166"/>
  <c r="Z110" i="166"/>
  <c r="Y110" i="166"/>
  <c r="U110" i="166"/>
  <c r="T110" i="166"/>
  <c r="AO34" i="166"/>
  <c r="AN34" i="166"/>
  <c r="AJ25" i="166"/>
  <c r="AI25" i="166"/>
  <c r="U109" i="166"/>
  <c r="K109" i="166"/>
  <c r="J109" i="166"/>
  <c r="U108" i="166"/>
  <c r="P108" i="166"/>
  <c r="O108" i="166"/>
  <c r="K108" i="166"/>
  <c r="J108" i="166"/>
  <c r="F108" i="166"/>
  <c r="E108" i="166"/>
  <c r="AN32" i="166"/>
  <c r="AJ23" i="166"/>
  <c r="AI23" i="166"/>
  <c r="Z107" i="166"/>
  <c r="Y107" i="166"/>
  <c r="U107" i="166"/>
  <c r="F107" i="166"/>
  <c r="E107" i="166"/>
  <c r="AJ22" i="166"/>
  <c r="AI22" i="166"/>
  <c r="U106" i="166"/>
  <c r="O106" i="166"/>
  <c r="B106" i="166"/>
  <c r="A106" i="166"/>
  <c r="AJ21" i="166"/>
  <c r="AI21" i="166"/>
  <c r="Z105" i="166"/>
  <c r="Y105" i="166"/>
  <c r="U105" i="166"/>
  <c r="K105" i="166"/>
  <c r="J105" i="166"/>
  <c r="B105" i="166"/>
  <c r="A105" i="166"/>
  <c r="AJ20" i="166"/>
  <c r="AI20" i="166"/>
  <c r="U104" i="166"/>
  <c r="F104" i="166"/>
  <c r="E104" i="166"/>
  <c r="B104" i="166"/>
  <c r="A104" i="166"/>
  <c r="AO28" i="166"/>
  <c r="AN28" i="166"/>
  <c r="Z103" i="166"/>
  <c r="Y103" i="166"/>
  <c r="U103" i="166"/>
  <c r="F103" i="166"/>
  <c r="E103" i="166"/>
  <c r="B103" i="166"/>
  <c r="A103" i="166"/>
  <c r="U102" i="166"/>
  <c r="P102" i="166"/>
  <c r="O102" i="166"/>
  <c r="F102" i="166"/>
  <c r="E102" i="166"/>
  <c r="B102" i="166"/>
  <c r="A102" i="166"/>
  <c r="AO26" i="166"/>
  <c r="AN26" i="166"/>
  <c r="AJ17" i="166"/>
  <c r="AI17" i="166"/>
  <c r="U101" i="166"/>
  <c r="B101" i="166"/>
  <c r="A101" i="166"/>
  <c r="Z100" i="166"/>
  <c r="Y100" i="166"/>
  <c r="U100" i="166"/>
  <c r="K100" i="166"/>
  <c r="J100" i="166"/>
  <c r="F100" i="166"/>
  <c r="E100" i="166"/>
  <c r="B100" i="166"/>
  <c r="A100" i="166"/>
  <c r="Z99" i="166"/>
  <c r="Y99" i="166"/>
  <c r="U99" i="166"/>
  <c r="B99" i="166"/>
  <c r="A99" i="166"/>
  <c r="AO23" i="166"/>
  <c r="AN23" i="166"/>
  <c r="U98" i="166"/>
  <c r="P98" i="166"/>
  <c r="O98" i="166"/>
  <c r="F98" i="166"/>
  <c r="E98" i="166"/>
  <c r="B98" i="166"/>
  <c r="A98" i="166"/>
  <c r="AJ13" i="166"/>
  <c r="AI13" i="166"/>
  <c r="Z97" i="166"/>
  <c r="Y97" i="166"/>
  <c r="U97" i="166"/>
  <c r="B97" i="166"/>
  <c r="A97" i="166"/>
  <c r="U96" i="166"/>
  <c r="F96" i="166"/>
  <c r="E96" i="166"/>
  <c r="B96" i="166"/>
  <c r="A96" i="166"/>
  <c r="AO20" i="166"/>
  <c r="AN20" i="166"/>
  <c r="Z95" i="166"/>
  <c r="Y95" i="166"/>
  <c r="U95" i="166"/>
  <c r="P95" i="166"/>
  <c r="O95" i="166"/>
  <c r="F95" i="166"/>
  <c r="E95" i="166"/>
  <c r="B95" i="166"/>
  <c r="A95" i="166"/>
  <c r="AJ10" i="166"/>
  <c r="AI10" i="166"/>
  <c r="Z94" i="166"/>
  <c r="Y94" i="166"/>
  <c r="U94" i="166"/>
  <c r="K94" i="166"/>
  <c r="J94" i="166"/>
  <c r="F94" i="166"/>
  <c r="E94" i="166"/>
  <c r="B94" i="166"/>
  <c r="A94" i="166"/>
  <c r="AO18" i="166"/>
  <c r="AN18" i="166"/>
  <c r="AJ9" i="166"/>
  <c r="AI9" i="166"/>
  <c r="Z93" i="166"/>
  <c r="Y93" i="166"/>
  <c r="U93" i="166"/>
  <c r="B93" i="166"/>
  <c r="A93" i="166"/>
  <c r="AJ8" i="166"/>
  <c r="AI8" i="166"/>
  <c r="U92" i="166"/>
  <c r="P92" i="166"/>
  <c r="O92" i="166"/>
  <c r="F92" i="166"/>
  <c r="E92" i="166"/>
  <c r="B92" i="166"/>
  <c r="A92" i="166"/>
  <c r="AJ7" i="166"/>
  <c r="AI7" i="166"/>
  <c r="Z91" i="166"/>
  <c r="Y91" i="166"/>
  <c r="U91" i="166"/>
  <c r="F91" i="166"/>
  <c r="E91" i="166"/>
  <c r="B91" i="166"/>
  <c r="A91" i="166"/>
  <c r="AO15" i="166"/>
  <c r="AN15" i="166"/>
  <c r="AJ6" i="166"/>
  <c r="AI6" i="166"/>
  <c r="U90" i="166"/>
  <c r="T90" i="166"/>
  <c r="B90" i="166"/>
  <c r="A90" i="166"/>
  <c r="AJ5" i="166"/>
  <c r="AI5" i="166"/>
  <c r="Z89" i="166"/>
  <c r="Y89" i="166"/>
  <c r="P89" i="166"/>
  <c r="O89" i="166"/>
  <c r="B89" i="166"/>
  <c r="A89" i="166"/>
  <c r="AJ4" i="166"/>
  <c r="AI4" i="166"/>
  <c r="K88" i="166"/>
  <c r="J88" i="166"/>
  <c r="C88" i="166"/>
  <c r="A88" i="166"/>
  <c r="AO12" i="166"/>
  <c r="AN12" i="166"/>
  <c r="AJ3" i="166"/>
  <c r="AI3" i="166"/>
  <c r="Z87" i="166"/>
  <c r="Y87" i="166"/>
  <c r="U87" i="166"/>
  <c r="T87" i="166"/>
  <c r="P87" i="166"/>
  <c r="O87" i="166"/>
  <c r="K87" i="166"/>
  <c r="J87" i="166"/>
  <c r="F87" i="166"/>
  <c r="E87" i="166"/>
  <c r="AN1" i="166"/>
  <c r="AI1" i="166"/>
  <c r="Y85" i="166"/>
  <c r="T85" i="166"/>
  <c r="O85" i="166"/>
  <c r="J85" i="166"/>
  <c r="E85" i="166"/>
  <c r="AO9" i="166"/>
  <c r="AN9" i="166"/>
  <c r="P81" i="166"/>
  <c r="O81" i="166"/>
  <c r="P80" i="166"/>
  <c r="O80" i="166"/>
  <c r="AO6" i="166"/>
  <c r="AN6" i="166"/>
  <c r="AE79" i="166"/>
  <c r="AD79" i="166"/>
  <c r="AE78" i="166"/>
  <c r="AD78" i="166"/>
  <c r="AE77" i="166"/>
  <c r="AD77" i="166"/>
  <c r="AO3" i="166"/>
  <c r="AN3" i="166"/>
  <c r="AE76" i="166"/>
  <c r="AD76" i="166"/>
  <c r="P76" i="166"/>
  <c r="O76" i="166"/>
  <c r="P75" i="166"/>
  <c r="O75" i="166"/>
  <c r="AE74" i="166"/>
  <c r="AD74" i="166"/>
  <c r="AJ157" i="166"/>
  <c r="AI157" i="166"/>
  <c r="AE157" i="166"/>
  <c r="AD157" i="166"/>
  <c r="AE73" i="166"/>
  <c r="AD73" i="166"/>
  <c r="P73" i="166"/>
  <c r="O73" i="166"/>
  <c r="AE72" i="166"/>
  <c r="AD72" i="166"/>
  <c r="AE71" i="166"/>
  <c r="AD71" i="166"/>
  <c r="U71" i="166"/>
  <c r="T71" i="166"/>
  <c r="AJ154" i="166"/>
  <c r="AI154" i="166"/>
  <c r="AE70" i="166"/>
  <c r="AD70" i="166"/>
  <c r="U70" i="166"/>
  <c r="T70" i="166"/>
  <c r="P70" i="166"/>
  <c r="O70" i="166"/>
  <c r="AE69" i="166"/>
  <c r="AD69" i="166"/>
  <c r="P69" i="166"/>
  <c r="O69" i="166"/>
  <c r="AE68" i="166"/>
  <c r="AD68" i="166"/>
  <c r="U68" i="166"/>
  <c r="T68" i="166"/>
  <c r="U67" i="166"/>
  <c r="T67" i="166"/>
  <c r="P67" i="166"/>
  <c r="O67" i="166"/>
  <c r="AJ150" i="166"/>
  <c r="AI150" i="166"/>
  <c r="AE149" i="166"/>
  <c r="AD149" i="166"/>
  <c r="AJ148" i="166"/>
  <c r="AI148" i="166"/>
  <c r="AE64" i="166"/>
  <c r="AD64" i="166"/>
  <c r="U64" i="166"/>
  <c r="T64" i="166"/>
  <c r="P64" i="166"/>
  <c r="O64" i="166"/>
  <c r="U63" i="166"/>
  <c r="T63" i="166"/>
  <c r="P63" i="166"/>
  <c r="O63" i="166"/>
  <c r="F63" i="166"/>
  <c r="E63" i="166"/>
  <c r="AE62" i="166"/>
  <c r="AD62" i="166"/>
  <c r="U62" i="166"/>
  <c r="T62" i="166"/>
  <c r="F62" i="166"/>
  <c r="E62" i="166"/>
  <c r="AJ145" i="166"/>
  <c r="AI145" i="166"/>
  <c r="AE145" i="166"/>
  <c r="AD145" i="166"/>
  <c r="U61" i="166"/>
  <c r="T61" i="166"/>
  <c r="F61" i="166"/>
  <c r="E61" i="166"/>
  <c r="AJ144" i="166"/>
  <c r="AE144" i="166"/>
  <c r="AE60" i="166"/>
  <c r="AD60" i="166"/>
  <c r="U60" i="166"/>
  <c r="T60" i="166"/>
  <c r="F60" i="166"/>
  <c r="E60" i="166"/>
  <c r="AE143" i="166"/>
  <c r="AE59" i="166"/>
  <c r="AD59" i="166"/>
  <c r="P59" i="166"/>
  <c r="O59" i="166"/>
  <c r="F59" i="166"/>
  <c r="E59" i="166"/>
  <c r="AE142" i="166"/>
  <c r="U58" i="166"/>
  <c r="T58" i="166"/>
  <c r="F58" i="166"/>
  <c r="E58" i="166"/>
  <c r="AE141" i="166"/>
  <c r="AE57" i="166"/>
  <c r="AD57" i="166"/>
  <c r="P57" i="166"/>
  <c r="O57" i="166"/>
  <c r="F57" i="166"/>
  <c r="E57" i="166"/>
  <c r="AE140" i="166"/>
  <c r="AE56" i="166"/>
  <c r="AD56" i="166"/>
  <c r="U56" i="166"/>
  <c r="T56" i="166"/>
  <c r="F56" i="166"/>
  <c r="E56" i="166"/>
  <c r="AJ139" i="166"/>
  <c r="AI139" i="166"/>
  <c r="AE139" i="166"/>
  <c r="AE55" i="166"/>
  <c r="AD55" i="166"/>
  <c r="AE138" i="166"/>
  <c r="U54" i="166"/>
  <c r="T54" i="166"/>
  <c r="P54" i="166"/>
  <c r="O54" i="166"/>
  <c r="F54" i="166"/>
  <c r="E54" i="166"/>
  <c r="AE137" i="166"/>
  <c r="Z53" i="166"/>
  <c r="Y53" i="166"/>
  <c r="P53" i="166"/>
  <c r="O53" i="166"/>
  <c r="AE136" i="166"/>
  <c r="AE52" i="166"/>
  <c r="AD52" i="166"/>
  <c r="AE135" i="166"/>
  <c r="AE51" i="166"/>
  <c r="AD51" i="166"/>
  <c r="Z51" i="166"/>
  <c r="Y51" i="166"/>
  <c r="P51" i="166"/>
  <c r="O51" i="166"/>
  <c r="AJ134" i="166"/>
  <c r="AI134" i="166"/>
  <c r="AE134" i="166"/>
  <c r="AD134" i="166"/>
  <c r="Z50" i="166"/>
  <c r="Y50" i="166"/>
  <c r="U50" i="166"/>
  <c r="T50" i="166"/>
  <c r="F50" i="166"/>
  <c r="E50" i="166"/>
  <c r="AE133" i="166"/>
  <c r="AD133" i="166"/>
  <c r="AE49" i="166"/>
  <c r="AD49" i="166"/>
  <c r="Z49" i="166"/>
  <c r="Y49" i="166"/>
  <c r="K49" i="166"/>
  <c r="J49" i="166"/>
  <c r="AE132" i="166"/>
  <c r="AD132" i="166"/>
  <c r="AE48" i="166"/>
  <c r="AD48" i="166"/>
  <c r="Z48" i="166"/>
  <c r="Y48" i="166"/>
  <c r="K48" i="166"/>
  <c r="J48" i="166"/>
  <c r="AE131" i="166"/>
  <c r="AD131" i="166"/>
  <c r="AE47" i="166"/>
  <c r="AD47" i="166"/>
  <c r="Z47" i="166"/>
  <c r="Y47" i="166"/>
  <c r="P47" i="166"/>
  <c r="O47" i="166"/>
  <c r="F47" i="166"/>
  <c r="E47" i="166"/>
  <c r="AE130" i="166"/>
  <c r="AD130" i="166"/>
  <c r="Z46" i="166"/>
  <c r="Y46" i="166"/>
  <c r="U46" i="166"/>
  <c r="T46" i="166"/>
  <c r="P46" i="166"/>
  <c r="O46" i="166"/>
  <c r="K46" i="166"/>
  <c r="J46" i="166"/>
  <c r="AJ129" i="166"/>
  <c r="AI129" i="166"/>
  <c r="AE129" i="166"/>
  <c r="AD129" i="166"/>
  <c r="U45" i="166"/>
  <c r="T45" i="166"/>
  <c r="P45" i="166"/>
  <c r="O45" i="166"/>
  <c r="AJ128" i="166"/>
  <c r="AE128" i="166"/>
  <c r="AD128" i="166"/>
  <c r="AE44" i="166"/>
  <c r="AD44" i="166"/>
  <c r="Z44" i="166"/>
  <c r="Y44" i="166"/>
  <c r="F44" i="166"/>
  <c r="E44" i="166"/>
  <c r="AE127" i="166"/>
  <c r="AD127" i="166"/>
  <c r="K43" i="166"/>
  <c r="J43" i="166"/>
  <c r="F43" i="166"/>
  <c r="E43" i="166"/>
  <c r="AE126" i="166"/>
  <c r="AD126" i="166"/>
  <c r="AE42" i="166"/>
  <c r="AD42" i="166"/>
  <c r="Z42" i="166"/>
  <c r="Y42" i="166"/>
  <c r="U42" i="166"/>
  <c r="T42" i="166"/>
  <c r="P42" i="166"/>
  <c r="O42" i="166"/>
  <c r="F42" i="166"/>
  <c r="E42" i="166"/>
  <c r="AJ125" i="166"/>
  <c r="AI125" i="166"/>
  <c r="AE125" i="166"/>
  <c r="AD125" i="166"/>
  <c r="AE41" i="166"/>
  <c r="AD41" i="166"/>
  <c r="Z41" i="166"/>
  <c r="Y41" i="166"/>
  <c r="U41" i="166"/>
  <c r="T41" i="166"/>
  <c r="K41" i="166"/>
  <c r="J41" i="166"/>
  <c r="F41" i="166"/>
  <c r="E41" i="166"/>
  <c r="AE124" i="166"/>
  <c r="AD124" i="166"/>
  <c r="Z40" i="166"/>
  <c r="Y40" i="166"/>
  <c r="U40" i="166"/>
  <c r="T40" i="166"/>
  <c r="K40" i="166"/>
  <c r="J40" i="166"/>
  <c r="F40" i="166"/>
  <c r="E40" i="166"/>
  <c r="Z39" i="166"/>
  <c r="Y39" i="166"/>
  <c r="U39" i="166"/>
  <c r="T39" i="166"/>
  <c r="P39" i="166"/>
  <c r="O39" i="166"/>
  <c r="K39" i="166"/>
  <c r="J39" i="166"/>
  <c r="F39" i="166"/>
  <c r="E39" i="166"/>
  <c r="AJ122" i="166"/>
  <c r="AI122" i="166"/>
  <c r="AE122" i="166"/>
  <c r="AD122" i="166"/>
  <c r="AE38" i="166"/>
  <c r="AD38" i="166"/>
  <c r="Z38" i="166"/>
  <c r="Y38" i="166"/>
  <c r="U38" i="166"/>
  <c r="T38" i="166"/>
  <c r="AE121" i="166"/>
  <c r="AD121" i="166"/>
  <c r="Z37" i="166"/>
  <c r="Y37" i="166"/>
  <c r="U37" i="166"/>
  <c r="T37" i="166"/>
  <c r="AE120" i="166"/>
  <c r="AD120" i="166"/>
  <c r="AE36" i="166"/>
  <c r="AD36" i="166"/>
  <c r="U36" i="166"/>
  <c r="T36" i="166"/>
  <c r="P36" i="166"/>
  <c r="O36" i="166"/>
  <c r="F36" i="166"/>
  <c r="E36" i="166"/>
  <c r="AE35" i="166"/>
  <c r="AD35" i="166"/>
  <c r="Z35" i="166"/>
  <c r="Y35" i="166"/>
  <c r="F35" i="166"/>
  <c r="E35" i="166"/>
  <c r="AJ118" i="166"/>
  <c r="AI118" i="166"/>
  <c r="AE118" i="166"/>
  <c r="AD118" i="166"/>
  <c r="AE34" i="166"/>
  <c r="AD34" i="166"/>
  <c r="P34" i="166"/>
  <c r="O34" i="166"/>
  <c r="F34" i="166"/>
  <c r="E34" i="166"/>
  <c r="AJ117" i="166"/>
  <c r="AE33" i="166"/>
  <c r="AD33" i="166"/>
  <c r="K33" i="166"/>
  <c r="J33" i="166"/>
  <c r="AE116" i="166"/>
  <c r="AD116" i="166"/>
  <c r="AE32" i="166"/>
  <c r="AD32" i="166"/>
  <c r="Z32" i="166"/>
  <c r="Y32" i="166"/>
  <c r="U32" i="166"/>
  <c r="T32" i="166"/>
  <c r="K32" i="166"/>
  <c r="J32" i="166"/>
  <c r="AE31" i="166"/>
  <c r="AD31" i="166"/>
  <c r="U31" i="166"/>
  <c r="T31" i="166"/>
  <c r="P31" i="166"/>
  <c r="O31" i="166"/>
  <c r="K31" i="166"/>
  <c r="J31" i="166"/>
  <c r="F31" i="166"/>
  <c r="E31" i="166"/>
  <c r="AJ114" i="166"/>
  <c r="AI114" i="166"/>
  <c r="AE114" i="166"/>
  <c r="AD114" i="166"/>
  <c r="AE30" i="166"/>
  <c r="AD30" i="166"/>
  <c r="U30" i="166"/>
  <c r="T30" i="166"/>
  <c r="P30" i="166"/>
  <c r="O30" i="166"/>
  <c r="K30" i="166"/>
  <c r="J30" i="166"/>
  <c r="Z29" i="166"/>
  <c r="Y29" i="166"/>
  <c r="U29" i="166"/>
  <c r="T29" i="166"/>
  <c r="P29" i="166"/>
  <c r="K29" i="166"/>
  <c r="J29" i="166"/>
  <c r="F29" i="166"/>
  <c r="E29" i="166"/>
  <c r="AE112" i="166"/>
  <c r="AD112" i="166"/>
  <c r="AE28" i="166"/>
  <c r="AD28" i="166"/>
  <c r="U28" i="166"/>
  <c r="T28" i="166"/>
  <c r="P28" i="166"/>
  <c r="F28" i="166"/>
  <c r="E28" i="166"/>
  <c r="AJ111" i="166"/>
  <c r="AI111" i="166"/>
  <c r="AE111" i="166"/>
  <c r="AD111" i="166"/>
  <c r="AE27" i="166"/>
  <c r="AD27" i="166"/>
  <c r="Z27" i="166"/>
  <c r="Y27" i="166"/>
  <c r="U27" i="166"/>
  <c r="T27" i="166"/>
  <c r="P27" i="166"/>
  <c r="U26" i="166"/>
  <c r="T26" i="166"/>
  <c r="P26" i="166"/>
  <c r="F26" i="166"/>
  <c r="E26" i="166"/>
  <c r="AE109" i="166"/>
  <c r="AD109" i="166"/>
  <c r="AD25" i="166"/>
  <c r="U25" i="166"/>
  <c r="T25" i="166"/>
  <c r="P25" i="166"/>
  <c r="AJ108" i="166"/>
  <c r="AI108" i="166"/>
  <c r="AE108" i="166"/>
  <c r="AD108" i="166"/>
  <c r="Z24" i="166"/>
  <c r="Y24" i="166"/>
  <c r="U24" i="166"/>
  <c r="T24" i="166"/>
  <c r="F24" i="166"/>
  <c r="E24" i="166"/>
  <c r="AJ107" i="166"/>
  <c r="AE107" i="166"/>
  <c r="AD107" i="166"/>
  <c r="U23" i="166"/>
  <c r="T23" i="166"/>
  <c r="P23" i="166"/>
  <c r="O23" i="166"/>
  <c r="AE106" i="166"/>
  <c r="AD106" i="166"/>
  <c r="Y22" i="166"/>
  <c r="U22" i="166"/>
  <c r="T22" i="166"/>
  <c r="F22" i="166"/>
  <c r="E22" i="166"/>
  <c r="AE105" i="166"/>
  <c r="AD105" i="166"/>
  <c r="AE21" i="166"/>
  <c r="AD21" i="166"/>
  <c r="U21" i="166"/>
  <c r="T21" i="166"/>
  <c r="P21" i="166"/>
  <c r="O21" i="166"/>
  <c r="F21" i="166"/>
  <c r="E21" i="166"/>
  <c r="AE104" i="166"/>
  <c r="AD104" i="166"/>
  <c r="U20" i="166"/>
  <c r="T20" i="166"/>
  <c r="P20" i="166"/>
  <c r="F20" i="166"/>
  <c r="E20" i="166"/>
  <c r="AJ103" i="166"/>
  <c r="AI103" i="166"/>
  <c r="AE103" i="166"/>
  <c r="AD103" i="166"/>
  <c r="U19" i="166"/>
  <c r="T19" i="166"/>
  <c r="P19" i="166"/>
  <c r="K19" i="166"/>
  <c r="J19" i="166"/>
  <c r="AE18" i="166"/>
  <c r="AD18" i="166"/>
  <c r="Z18" i="166"/>
  <c r="Y18" i="166"/>
  <c r="U18" i="166"/>
  <c r="T18" i="166"/>
  <c r="P18" i="166"/>
  <c r="F18" i="166"/>
  <c r="E18" i="166"/>
  <c r="AE101" i="166"/>
  <c r="AD101" i="166"/>
  <c r="U17" i="166"/>
  <c r="T17" i="166"/>
  <c r="P17" i="166"/>
  <c r="Z16" i="166"/>
  <c r="Y16" i="166"/>
  <c r="U16" i="166"/>
  <c r="T16" i="166"/>
  <c r="P16" i="166"/>
  <c r="F16" i="166"/>
  <c r="E16" i="166"/>
  <c r="AJ99" i="166"/>
  <c r="AI99" i="166"/>
  <c r="AE99" i="166"/>
  <c r="AD99" i="166"/>
  <c r="AE15" i="166"/>
  <c r="AD15" i="166"/>
  <c r="U15" i="166"/>
  <c r="T15" i="166"/>
  <c r="P15" i="166"/>
  <c r="K15" i="166"/>
  <c r="J15" i="166"/>
  <c r="AE98" i="166"/>
  <c r="AD98" i="166"/>
  <c r="U14" i="166"/>
  <c r="T14" i="166"/>
  <c r="P14" i="166"/>
  <c r="K14" i="166"/>
  <c r="J14" i="166"/>
  <c r="F14" i="166"/>
  <c r="E14" i="166"/>
  <c r="AE97" i="166"/>
  <c r="AD97" i="166"/>
  <c r="AE13" i="166"/>
  <c r="AD13" i="166"/>
  <c r="P13" i="166"/>
  <c r="K13" i="166"/>
  <c r="J13" i="166"/>
  <c r="AE96" i="166"/>
  <c r="AD96" i="166"/>
  <c r="P12" i="166"/>
  <c r="F12" i="166"/>
  <c r="E12" i="166"/>
  <c r="AE11" i="166"/>
  <c r="AD11" i="166"/>
  <c r="U11" i="166"/>
  <c r="T11" i="166"/>
  <c r="K11" i="166"/>
  <c r="J11" i="166"/>
  <c r="AJ94" i="166"/>
  <c r="AI94" i="166"/>
  <c r="Z10" i="166"/>
  <c r="Y10" i="166"/>
  <c r="U10" i="166"/>
  <c r="T10" i="166"/>
  <c r="P10" i="166"/>
  <c r="O10" i="166"/>
  <c r="F10" i="166"/>
  <c r="E10" i="166"/>
  <c r="AJ93" i="166"/>
  <c r="AE93" i="166"/>
  <c r="AD93" i="166"/>
  <c r="U9" i="166"/>
  <c r="T9" i="166"/>
  <c r="AJ92" i="166"/>
  <c r="AI92" i="166"/>
  <c r="AE92" i="166"/>
  <c r="AD92" i="166"/>
  <c r="AE8" i="166"/>
  <c r="AD8" i="166"/>
  <c r="U8" i="166"/>
  <c r="T8" i="166"/>
  <c r="P8" i="166"/>
  <c r="O8" i="166"/>
  <c r="K8" i="166"/>
  <c r="J8" i="166"/>
  <c r="F8" i="166"/>
  <c r="E8" i="166"/>
  <c r="U7" i="166"/>
  <c r="T7" i="166"/>
  <c r="Z6" i="166"/>
  <c r="Y6" i="166"/>
  <c r="U6" i="166"/>
  <c r="T6" i="166"/>
  <c r="P6" i="166"/>
  <c r="O6" i="166"/>
  <c r="AE5" i="166"/>
  <c r="AD5" i="166"/>
  <c r="K5" i="166"/>
  <c r="J5" i="166"/>
  <c r="F5" i="166"/>
  <c r="E5" i="166"/>
  <c r="Z4" i="166"/>
  <c r="Y4" i="166"/>
  <c r="U4" i="166"/>
  <c r="T4" i="166"/>
  <c r="AJ87" i="166"/>
  <c r="AI87" i="166"/>
  <c r="AE87" i="166"/>
  <c r="AD87" i="166"/>
  <c r="AE3" i="166"/>
  <c r="AD3" i="166"/>
  <c r="Z3" i="166"/>
  <c r="Y3" i="166"/>
  <c r="U3" i="166"/>
  <c r="T3" i="166"/>
  <c r="P3" i="166"/>
  <c r="O3" i="166"/>
  <c r="K3" i="166"/>
  <c r="J3" i="166"/>
  <c r="F3" i="166"/>
  <c r="E3" i="166"/>
  <c r="AI85" i="166"/>
  <c r="AD85" i="166"/>
  <c r="AD1" i="166"/>
  <c r="Y1" i="166"/>
  <c r="T1" i="166"/>
  <c r="O1" i="166"/>
  <c r="J1" i="166"/>
  <c r="A1" i="166"/>
  <c r="AJ81" i="165"/>
  <c r="AI81" i="165"/>
  <c r="AJ80" i="165"/>
  <c r="AI80" i="165"/>
  <c r="AJ79" i="165"/>
  <c r="AI79" i="165"/>
  <c r="P163" i="165"/>
  <c r="O163" i="165"/>
  <c r="AJ78" i="165"/>
  <c r="AI78" i="165"/>
  <c r="P162" i="165"/>
  <c r="O162" i="165"/>
  <c r="AJ77" i="165"/>
  <c r="AI77" i="165"/>
  <c r="P161" i="165"/>
  <c r="O161" i="165"/>
  <c r="U160" i="165"/>
  <c r="T160" i="165"/>
  <c r="P160" i="165"/>
  <c r="O160" i="165"/>
  <c r="AJ75" i="165"/>
  <c r="AI75" i="165"/>
  <c r="AJ74" i="165"/>
  <c r="AI74" i="165"/>
  <c r="P158" i="165"/>
  <c r="O158" i="165"/>
  <c r="F158" i="165"/>
  <c r="E158" i="165"/>
  <c r="P157" i="165"/>
  <c r="O157" i="165"/>
  <c r="F157" i="165"/>
  <c r="E157" i="165"/>
  <c r="U156" i="165"/>
  <c r="T156" i="165"/>
  <c r="P156" i="165"/>
  <c r="O156" i="165"/>
  <c r="U154" i="165"/>
  <c r="T154" i="165"/>
  <c r="P154" i="165"/>
  <c r="O154" i="165"/>
  <c r="AJ69" i="165"/>
  <c r="AI69" i="165"/>
  <c r="P153" i="165"/>
  <c r="O153" i="165"/>
  <c r="F153" i="165"/>
  <c r="E153" i="165"/>
  <c r="P152" i="165"/>
  <c r="O152" i="165"/>
  <c r="F152" i="165"/>
  <c r="E152" i="165"/>
  <c r="U151" i="165"/>
  <c r="T151" i="165"/>
  <c r="P151" i="165"/>
  <c r="O151" i="165"/>
  <c r="F151" i="165"/>
  <c r="E151" i="165"/>
  <c r="AJ66" i="165"/>
  <c r="AI66" i="165"/>
  <c r="P150" i="165"/>
  <c r="O150" i="165"/>
  <c r="F150" i="165"/>
  <c r="E150" i="165"/>
  <c r="P149" i="165"/>
  <c r="O149" i="165"/>
  <c r="F149" i="165"/>
  <c r="E149" i="165"/>
  <c r="U148" i="165"/>
  <c r="T148" i="165"/>
  <c r="P148" i="165"/>
  <c r="O148" i="165"/>
  <c r="F148" i="165"/>
  <c r="E148" i="165"/>
  <c r="AJ63" i="165"/>
  <c r="AI63" i="165"/>
  <c r="F147" i="165"/>
  <c r="E147" i="165"/>
  <c r="P146" i="165"/>
  <c r="O146" i="165"/>
  <c r="U145" i="165"/>
  <c r="T145" i="165"/>
  <c r="AJ60" i="165"/>
  <c r="AI60" i="165"/>
  <c r="P144" i="165"/>
  <c r="O144" i="165"/>
  <c r="F144" i="165"/>
  <c r="E144" i="165"/>
  <c r="P143" i="165"/>
  <c r="O143" i="165"/>
  <c r="AJ58" i="165"/>
  <c r="AI58" i="165"/>
  <c r="U142" i="165"/>
  <c r="T142" i="165"/>
  <c r="P142" i="165"/>
  <c r="O142" i="165"/>
  <c r="K142" i="165"/>
  <c r="J142" i="165"/>
  <c r="P141" i="165"/>
  <c r="O141" i="165"/>
  <c r="F141" i="165"/>
  <c r="E141" i="165"/>
  <c r="AJ56" i="165"/>
  <c r="AI56" i="165"/>
  <c r="P140" i="165"/>
  <c r="O140" i="165"/>
  <c r="AJ55" i="165"/>
  <c r="AI55" i="165"/>
  <c r="Z139" i="165"/>
  <c r="Y139" i="165"/>
  <c r="P139" i="165"/>
  <c r="O139" i="165"/>
  <c r="K139" i="165"/>
  <c r="J139" i="165"/>
  <c r="AJ54" i="165"/>
  <c r="AI54" i="165"/>
  <c r="U138" i="165"/>
  <c r="T138" i="165"/>
  <c r="P138" i="165"/>
  <c r="O138" i="165"/>
  <c r="F138" i="165"/>
  <c r="E138" i="165"/>
  <c r="AO62" i="165"/>
  <c r="AN62" i="165"/>
  <c r="Z137" i="165"/>
  <c r="Y137" i="165"/>
  <c r="P137" i="165"/>
  <c r="O137" i="165"/>
  <c r="U136" i="165"/>
  <c r="T136" i="165"/>
  <c r="P136" i="165"/>
  <c r="O136" i="165"/>
  <c r="K136" i="165"/>
  <c r="J136" i="165"/>
  <c r="F136" i="165"/>
  <c r="E136" i="165"/>
  <c r="AJ51" i="165"/>
  <c r="AI51" i="165"/>
  <c r="Z135" i="165"/>
  <c r="Y135" i="165"/>
  <c r="P135" i="165"/>
  <c r="O135" i="165"/>
  <c r="AO59" i="165"/>
  <c r="AN59" i="165"/>
  <c r="AJ50" i="165"/>
  <c r="AI50" i="165"/>
  <c r="U134" i="165"/>
  <c r="T134" i="165"/>
  <c r="F134" i="165"/>
  <c r="E134" i="165"/>
  <c r="Z133" i="165"/>
  <c r="Y133" i="165"/>
  <c r="P133" i="165"/>
  <c r="O133" i="165"/>
  <c r="AO57" i="165"/>
  <c r="AN57" i="165"/>
  <c r="AJ48" i="165"/>
  <c r="AI48" i="165"/>
  <c r="Z132" i="165"/>
  <c r="Y132" i="165"/>
  <c r="P132" i="165"/>
  <c r="O132" i="165"/>
  <c r="AO56" i="165"/>
  <c r="AN56" i="165"/>
  <c r="AJ47" i="165"/>
  <c r="AI47" i="165"/>
  <c r="U131" i="165"/>
  <c r="T131" i="165"/>
  <c r="P131" i="165"/>
  <c r="O131" i="165"/>
  <c r="K131" i="165"/>
  <c r="J131" i="165"/>
  <c r="F131" i="165"/>
  <c r="E131" i="165"/>
  <c r="AO55" i="165"/>
  <c r="AN55" i="165"/>
  <c r="AJ46" i="165"/>
  <c r="AI46" i="165"/>
  <c r="Z130" i="165"/>
  <c r="Y130" i="165"/>
  <c r="P130" i="165"/>
  <c r="O130" i="165"/>
  <c r="F130" i="165"/>
  <c r="E130" i="165"/>
  <c r="AO54" i="165"/>
  <c r="AN54" i="165"/>
  <c r="AJ45" i="165"/>
  <c r="AI45" i="165"/>
  <c r="K129" i="165"/>
  <c r="J129" i="165"/>
  <c r="AO53" i="165"/>
  <c r="AN53" i="165"/>
  <c r="AJ44" i="165"/>
  <c r="AI44" i="165"/>
  <c r="Z128" i="165"/>
  <c r="Y128" i="165"/>
  <c r="U128" i="165"/>
  <c r="T128" i="165"/>
  <c r="P128" i="165"/>
  <c r="O128" i="165"/>
  <c r="K128" i="165"/>
  <c r="J128" i="165"/>
  <c r="F128" i="165"/>
  <c r="E128" i="165"/>
  <c r="AJ43" i="165"/>
  <c r="AI43" i="165"/>
  <c r="P127" i="165"/>
  <c r="O127" i="165"/>
  <c r="AO51" i="165"/>
  <c r="AN51" i="165"/>
  <c r="Z126" i="165"/>
  <c r="Y126" i="165"/>
  <c r="U126" i="165"/>
  <c r="T126" i="165"/>
  <c r="E126" i="165"/>
  <c r="AO50" i="165"/>
  <c r="AN50" i="165"/>
  <c r="P125" i="165"/>
  <c r="O125" i="165"/>
  <c r="K125" i="165"/>
  <c r="J125" i="165"/>
  <c r="AO49" i="165"/>
  <c r="AN49" i="165"/>
  <c r="AJ40" i="165"/>
  <c r="AI40" i="165"/>
  <c r="Z124" i="165"/>
  <c r="Y124" i="165"/>
  <c r="U124" i="165"/>
  <c r="T124" i="165"/>
  <c r="P124" i="165"/>
  <c r="O124" i="165"/>
  <c r="AJ39" i="165"/>
  <c r="AI39" i="165"/>
  <c r="Z123" i="165"/>
  <c r="Y123" i="165"/>
  <c r="P123" i="165"/>
  <c r="O123" i="165"/>
  <c r="AO47" i="165"/>
  <c r="AN47" i="165"/>
  <c r="AJ38" i="165"/>
  <c r="AI38" i="165"/>
  <c r="U122" i="165"/>
  <c r="T122" i="165"/>
  <c r="P122" i="165"/>
  <c r="O122" i="165"/>
  <c r="AJ37" i="165"/>
  <c r="AI37" i="165"/>
  <c r="Z121" i="165"/>
  <c r="Y121" i="165"/>
  <c r="P121" i="165"/>
  <c r="O121" i="165"/>
  <c r="K121" i="165"/>
  <c r="J121" i="165"/>
  <c r="F121" i="165"/>
  <c r="E121" i="165"/>
  <c r="AJ35" i="165"/>
  <c r="AI35" i="165"/>
  <c r="Z119" i="165"/>
  <c r="Y119" i="165"/>
  <c r="P119" i="165"/>
  <c r="O119" i="165"/>
  <c r="AO43" i="165"/>
  <c r="AN43" i="165"/>
  <c r="U118" i="165"/>
  <c r="T118" i="165"/>
  <c r="AJ33" i="165"/>
  <c r="AI33" i="165"/>
  <c r="Z117" i="165"/>
  <c r="Y117" i="165"/>
  <c r="P117" i="165"/>
  <c r="O117" i="165"/>
  <c r="F117" i="165"/>
  <c r="E117" i="165"/>
  <c r="AJ32" i="165"/>
  <c r="AI32" i="165"/>
  <c r="U116" i="165"/>
  <c r="T116" i="165"/>
  <c r="K116" i="165"/>
  <c r="J116" i="165"/>
  <c r="F116" i="165"/>
  <c r="E116" i="165"/>
  <c r="AO40" i="165"/>
  <c r="AN40" i="165"/>
  <c r="AJ31" i="165"/>
  <c r="AI31" i="165"/>
  <c r="Z115" i="165"/>
  <c r="Y115" i="165"/>
  <c r="U115" i="165"/>
  <c r="T115" i="165"/>
  <c r="P115" i="165"/>
  <c r="O115" i="165"/>
  <c r="K115" i="165"/>
  <c r="J115" i="165"/>
  <c r="AO39" i="165"/>
  <c r="AN39" i="165"/>
  <c r="AJ30" i="165"/>
  <c r="AI30" i="165"/>
  <c r="F114" i="165"/>
  <c r="E114" i="165"/>
  <c r="AJ29" i="165"/>
  <c r="AI29" i="165"/>
  <c r="Z113" i="165"/>
  <c r="Y113" i="165"/>
  <c r="U113" i="165"/>
  <c r="T113" i="165"/>
  <c r="AJ28" i="165"/>
  <c r="AI28" i="165"/>
  <c r="K112" i="165"/>
  <c r="J112" i="165"/>
  <c r="F112" i="165"/>
  <c r="E112" i="165"/>
  <c r="AO36" i="165"/>
  <c r="AN36" i="165"/>
  <c r="U111" i="165"/>
  <c r="T111" i="165"/>
  <c r="P111" i="165"/>
  <c r="O111" i="165"/>
  <c r="AJ26" i="165"/>
  <c r="AI26" i="165"/>
  <c r="Z110" i="165"/>
  <c r="Y110" i="165"/>
  <c r="U110" i="165"/>
  <c r="T110" i="165"/>
  <c r="AO34" i="165"/>
  <c r="AN34" i="165"/>
  <c r="AJ25" i="165"/>
  <c r="AI25" i="165"/>
  <c r="U109" i="165"/>
  <c r="K109" i="165"/>
  <c r="J109" i="165"/>
  <c r="U108" i="165"/>
  <c r="P108" i="165"/>
  <c r="O108" i="165"/>
  <c r="K108" i="165"/>
  <c r="J108" i="165"/>
  <c r="F108" i="165"/>
  <c r="E108" i="165"/>
  <c r="AN32" i="165"/>
  <c r="AJ23" i="165"/>
  <c r="AI23" i="165"/>
  <c r="Z107" i="165"/>
  <c r="Y107" i="165"/>
  <c r="U107" i="165"/>
  <c r="F107" i="165"/>
  <c r="E107" i="165"/>
  <c r="AJ22" i="165"/>
  <c r="AI22" i="165"/>
  <c r="U106" i="165"/>
  <c r="O106" i="165"/>
  <c r="B106" i="165"/>
  <c r="A106" i="165"/>
  <c r="AJ21" i="165"/>
  <c r="AI21" i="165"/>
  <c r="Z105" i="165"/>
  <c r="Y105" i="165"/>
  <c r="U105" i="165"/>
  <c r="K105" i="165"/>
  <c r="J105" i="165"/>
  <c r="B105" i="165"/>
  <c r="A105" i="165"/>
  <c r="AJ20" i="165"/>
  <c r="AI20" i="165"/>
  <c r="U104" i="165"/>
  <c r="F104" i="165"/>
  <c r="E104" i="165"/>
  <c r="B104" i="165"/>
  <c r="A104" i="165"/>
  <c r="AO28" i="165"/>
  <c r="AN28" i="165"/>
  <c r="Z103" i="165"/>
  <c r="Y103" i="165"/>
  <c r="U103" i="165"/>
  <c r="F103" i="165"/>
  <c r="E103" i="165"/>
  <c r="B103" i="165"/>
  <c r="A103" i="165"/>
  <c r="U102" i="165"/>
  <c r="P102" i="165"/>
  <c r="O102" i="165"/>
  <c r="F102" i="165"/>
  <c r="E102" i="165"/>
  <c r="B102" i="165"/>
  <c r="A102" i="165"/>
  <c r="AO26" i="165"/>
  <c r="AN26" i="165"/>
  <c r="AJ17" i="165"/>
  <c r="AI17" i="165"/>
  <c r="U101" i="165"/>
  <c r="B101" i="165"/>
  <c r="A101" i="165"/>
  <c r="Z100" i="165"/>
  <c r="Y100" i="165"/>
  <c r="U100" i="165"/>
  <c r="K100" i="165"/>
  <c r="J100" i="165"/>
  <c r="F100" i="165"/>
  <c r="E100" i="165"/>
  <c r="B100" i="165"/>
  <c r="A100" i="165"/>
  <c r="Z99" i="165"/>
  <c r="Y99" i="165"/>
  <c r="U99" i="165"/>
  <c r="B99" i="165"/>
  <c r="A99" i="165"/>
  <c r="AO23" i="165"/>
  <c r="AN23" i="165"/>
  <c r="U98" i="165"/>
  <c r="P98" i="165"/>
  <c r="O98" i="165"/>
  <c r="F98" i="165"/>
  <c r="E98" i="165"/>
  <c r="B98" i="165"/>
  <c r="A98" i="165"/>
  <c r="AJ13" i="165"/>
  <c r="AI13" i="165"/>
  <c r="Z97" i="165"/>
  <c r="Y97" i="165"/>
  <c r="U97" i="165"/>
  <c r="B97" i="165"/>
  <c r="A97" i="165"/>
  <c r="U96" i="165"/>
  <c r="F96" i="165"/>
  <c r="E96" i="165"/>
  <c r="B96" i="165"/>
  <c r="A96" i="165"/>
  <c r="AO20" i="165"/>
  <c r="AN20" i="165"/>
  <c r="Z95" i="165"/>
  <c r="Y95" i="165"/>
  <c r="U95" i="165"/>
  <c r="P95" i="165"/>
  <c r="O95" i="165"/>
  <c r="F95" i="165"/>
  <c r="E95" i="165"/>
  <c r="B95" i="165"/>
  <c r="A95" i="165"/>
  <c r="AJ10" i="165"/>
  <c r="AI10" i="165"/>
  <c r="Z94" i="165"/>
  <c r="Y94" i="165"/>
  <c r="U94" i="165"/>
  <c r="K94" i="165"/>
  <c r="J94" i="165"/>
  <c r="F94" i="165"/>
  <c r="E94" i="165"/>
  <c r="B94" i="165"/>
  <c r="A94" i="165"/>
  <c r="AO18" i="165"/>
  <c r="AN18" i="165"/>
  <c r="AJ9" i="165"/>
  <c r="AI9" i="165"/>
  <c r="Z93" i="165"/>
  <c r="Y93" i="165"/>
  <c r="U93" i="165"/>
  <c r="B93" i="165"/>
  <c r="A93" i="165"/>
  <c r="AJ8" i="165"/>
  <c r="AI8" i="165"/>
  <c r="U92" i="165"/>
  <c r="P92" i="165"/>
  <c r="O92" i="165"/>
  <c r="F92" i="165"/>
  <c r="E92" i="165"/>
  <c r="B92" i="165"/>
  <c r="A92" i="165"/>
  <c r="AJ7" i="165"/>
  <c r="AI7" i="165"/>
  <c r="Z91" i="165"/>
  <c r="Y91" i="165"/>
  <c r="U91" i="165"/>
  <c r="F91" i="165"/>
  <c r="E91" i="165"/>
  <c r="B91" i="165"/>
  <c r="A91" i="165"/>
  <c r="AO15" i="165"/>
  <c r="AN15" i="165"/>
  <c r="AJ6" i="165"/>
  <c r="AI6" i="165"/>
  <c r="U90" i="165"/>
  <c r="T90" i="165"/>
  <c r="B90" i="165"/>
  <c r="A90" i="165"/>
  <c r="AJ5" i="165"/>
  <c r="AI5" i="165"/>
  <c r="Z89" i="165"/>
  <c r="Y89" i="165"/>
  <c r="P89" i="165"/>
  <c r="O89" i="165"/>
  <c r="B89" i="165"/>
  <c r="A89" i="165"/>
  <c r="AJ4" i="165"/>
  <c r="AI4" i="165"/>
  <c r="K88" i="165"/>
  <c r="J88" i="165"/>
  <c r="C88" i="165"/>
  <c r="A88" i="165"/>
  <c r="AO12" i="165"/>
  <c r="AN12" i="165"/>
  <c r="AJ3" i="165"/>
  <c r="AI3" i="165"/>
  <c r="Z87" i="165"/>
  <c r="Y87" i="165"/>
  <c r="U87" i="165"/>
  <c r="T87" i="165"/>
  <c r="P87" i="165"/>
  <c r="O87" i="165"/>
  <c r="K87" i="165"/>
  <c r="J87" i="165"/>
  <c r="F87" i="165"/>
  <c r="E87" i="165"/>
  <c r="AN1" i="165"/>
  <c r="AI1" i="165"/>
  <c r="Y85" i="165"/>
  <c r="T85" i="165"/>
  <c r="O85" i="165"/>
  <c r="J85" i="165"/>
  <c r="E85" i="165"/>
  <c r="AO9" i="165"/>
  <c r="AN9" i="165"/>
  <c r="P81" i="165"/>
  <c r="O81" i="165"/>
  <c r="P80" i="165"/>
  <c r="O80" i="165"/>
  <c r="AO6" i="165"/>
  <c r="AN6" i="165"/>
  <c r="AE79" i="165"/>
  <c r="AD79" i="165"/>
  <c r="AE78" i="165"/>
  <c r="AD78" i="165"/>
  <c r="AE77" i="165"/>
  <c r="AD77" i="165"/>
  <c r="AO3" i="165"/>
  <c r="AN3" i="165"/>
  <c r="AE76" i="165"/>
  <c r="AD76" i="165"/>
  <c r="P76" i="165"/>
  <c r="O76" i="165"/>
  <c r="P75" i="165"/>
  <c r="O75" i="165"/>
  <c r="AE74" i="165"/>
  <c r="AD74" i="165"/>
  <c r="AJ157" i="165"/>
  <c r="AI157" i="165"/>
  <c r="AE157" i="165"/>
  <c r="AD157" i="165"/>
  <c r="AE73" i="165"/>
  <c r="AD73" i="165"/>
  <c r="P73" i="165"/>
  <c r="O73" i="165"/>
  <c r="AE72" i="165"/>
  <c r="AD72" i="165"/>
  <c r="AE71" i="165"/>
  <c r="AD71" i="165"/>
  <c r="U71" i="165"/>
  <c r="T71" i="165"/>
  <c r="AJ154" i="165"/>
  <c r="AI154" i="165"/>
  <c r="AE70" i="165"/>
  <c r="AD70" i="165"/>
  <c r="U70" i="165"/>
  <c r="T70" i="165"/>
  <c r="P70" i="165"/>
  <c r="O70" i="165"/>
  <c r="AE69" i="165"/>
  <c r="AD69" i="165"/>
  <c r="P69" i="165"/>
  <c r="O69" i="165"/>
  <c r="AE68" i="165"/>
  <c r="AD68" i="165"/>
  <c r="U68" i="165"/>
  <c r="T68" i="165"/>
  <c r="U67" i="165"/>
  <c r="T67" i="165"/>
  <c r="P67" i="165"/>
  <c r="O67" i="165"/>
  <c r="AJ150" i="165"/>
  <c r="AI150" i="165"/>
  <c r="AE149" i="165"/>
  <c r="AD149" i="165"/>
  <c r="AJ148" i="165"/>
  <c r="AI148" i="165"/>
  <c r="AE64" i="165"/>
  <c r="AD64" i="165"/>
  <c r="U64" i="165"/>
  <c r="T64" i="165"/>
  <c r="P64" i="165"/>
  <c r="O64" i="165"/>
  <c r="U63" i="165"/>
  <c r="T63" i="165"/>
  <c r="P63" i="165"/>
  <c r="O63" i="165"/>
  <c r="F63" i="165"/>
  <c r="E63" i="165"/>
  <c r="AE62" i="165"/>
  <c r="AD62" i="165"/>
  <c r="U62" i="165"/>
  <c r="T62" i="165"/>
  <c r="F62" i="165"/>
  <c r="E62" i="165"/>
  <c r="AJ145" i="165"/>
  <c r="AI145" i="165"/>
  <c r="AE145" i="165"/>
  <c r="AD145" i="165"/>
  <c r="U61" i="165"/>
  <c r="T61" i="165"/>
  <c r="F61" i="165"/>
  <c r="E61" i="165"/>
  <c r="AJ144" i="165"/>
  <c r="AE144" i="165"/>
  <c r="AE60" i="165"/>
  <c r="AD60" i="165"/>
  <c r="U60" i="165"/>
  <c r="T60" i="165"/>
  <c r="F60" i="165"/>
  <c r="E60" i="165"/>
  <c r="AE143" i="165"/>
  <c r="AE59" i="165"/>
  <c r="AD59" i="165"/>
  <c r="P59" i="165"/>
  <c r="O59" i="165"/>
  <c r="F59" i="165"/>
  <c r="E59" i="165"/>
  <c r="AE142" i="165"/>
  <c r="U58" i="165"/>
  <c r="T58" i="165"/>
  <c r="F58" i="165"/>
  <c r="E58" i="165"/>
  <c r="AE141" i="165"/>
  <c r="AE57" i="165"/>
  <c r="AD57" i="165"/>
  <c r="P57" i="165"/>
  <c r="O57" i="165"/>
  <c r="F57" i="165"/>
  <c r="E57" i="165"/>
  <c r="AE140" i="165"/>
  <c r="AE56" i="165"/>
  <c r="AD56" i="165"/>
  <c r="U56" i="165"/>
  <c r="T56" i="165"/>
  <c r="F56" i="165"/>
  <c r="E56" i="165"/>
  <c r="AJ139" i="165"/>
  <c r="AI139" i="165"/>
  <c r="AE139" i="165"/>
  <c r="AE55" i="165"/>
  <c r="AD55" i="165"/>
  <c r="AE138" i="165"/>
  <c r="U54" i="165"/>
  <c r="T54" i="165"/>
  <c r="P54" i="165"/>
  <c r="O54" i="165"/>
  <c r="F54" i="165"/>
  <c r="E54" i="165"/>
  <c r="AE137" i="165"/>
  <c r="Z53" i="165"/>
  <c r="Y53" i="165"/>
  <c r="P53" i="165"/>
  <c r="O53" i="165"/>
  <c r="AE136" i="165"/>
  <c r="AE52" i="165"/>
  <c r="AD52" i="165"/>
  <c r="AE135" i="165"/>
  <c r="AE51" i="165"/>
  <c r="AD51" i="165"/>
  <c r="Z51" i="165"/>
  <c r="Y51" i="165"/>
  <c r="P51" i="165"/>
  <c r="O51" i="165"/>
  <c r="AJ134" i="165"/>
  <c r="AI134" i="165"/>
  <c r="AE134" i="165"/>
  <c r="AD134" i="165"/>
  <c r="Z50" i="165"/>
  <c r="Y50" i="165"/>
  <c r="U50" i="165"/>
  <c r="T50" i="165"/>
  <c r="F50" i="165"/>
  <c r="E50" i="165"/>
  <c r="AE133" i="165"/>
  <c r="AD133" i="165"/>
  <c r="AE49" i="165"/>
  <c r="AD49" i="165"/>
  <c r="Z49" i="165"/>
  <c r="Y49" i="165"/>
  <c r="K49" i="165"/>
  <c r="J49" i="165"/>
  <c r="AE132" i="165"/>
  <c r="AD132" i="165"/>
  <c r="AE48" i="165"/>
  <c r="AD48" i="165"/>
  <c r="Z48" i="165"/>
  <c r="Y48" i="165"/>
  <c r="K48" i="165"/>
  <c r="J48" i="165"/>
  <c r="AE131" i="165"/>
  <c r="AD131" i="165"/>
  <c r="AE47" i="165"/>
  <c r="AD47" i="165"/>
  <c r="Z47" i="165"/>
  <c r="Y47" i="165"/>
  <c r="P47" i="165"/>
  <c r="O47" i="165"/>
  <c r="F47" i="165"/>
  <c r="E47" i="165"/>
  <c r="AE130" i="165"/>
  <c r="AD130" i="165"/>
  <c r="Z46" i="165"/>
  <c r="Y46" i="165"/>
  <c r="U46" i="165"/>
  <c r="T46" i="165"/>
  <c r="P46" i="165"/>
  <c r="O46" i="165"/>
  <c r="K46" i="165"/>
  <c r="J46" i="165"/>
  <c r="AJ129" i="165"/>
  <c r="AI129" i="165"/>
  <c r="AE129" i="165"/>
  <c r="AD129" i="165"/>
  <c r="U45" i="165"/>
  <c r="T45" i="165"/>
  <c r="P45" i="165"/>
  <c r="O45" i="165"/>
  <c r="AJ128" i="165"/>
  <c r="AE128" i="165"/>
  <c r="AD128" i="165"/>
  <c r="AE44" i="165"/>
  <c r="AD44" i="165"/>
  <c r="Z44" i="165"/>
  <c r="Y44" i="165"/>
  <c r="F44" i="165"/>
  <c r="E44" i="165"/>
  <c r="AE127" i="165"/>
  <c r="AD127" i="165"/>
  <c r="K43" i="165"/>
  <c r="J43" i="165"/>
  <c r="F43" i="165"/>
  <c r="E43" i="165"/>
  <c r="AE126" i="165"/>
  <c r="AD126" i="165"/>
  <c r="AE42" i="165"/>
  <c r="AD42" i="165"/>
  <c r="Z42" i="165"/>
  <c r="Y42" i="165"/>
  <c r="U42" i="165"/>
  <c r="T42" i="165"/>
  <c r="P42" i="165"/>
  <c r="O42" i="165"/>
  <c r="F42" i="165"/>
  <c r="E42" i="165"/>
  <c r="AJ125" i="165"/>
  <c r="AI125" i="165"/>
  <c r="AE125" i="165"/>
  <c r="AD125" i="165"/>
  <c r="AE41" i="165"/>
  <c r="AD41" i="165"/>
  <c r="Z41" i="165"/>
  <c r="Y41" i="165"/>
  <c r="U41" i="165"/>
  <c r="T41" i="165"/>
  <c r="K41" i="165"/>
  <c r="J41" i="165"/>
  <c r="F41" i="165"/>
  <c r="E41" i="165"/>
  <c r="AE124" i="165"/>
  <c r="AD124" i="165"/>
  <c r="Z40" i="165"/>
  <c r="Y40" i="165"/>
  <c r="U40" i="165"/>
  <c r="T40" i="165"/>
  <c r="K40" i="165"/>
  <c r="J40" i="165"/>
  <c r="F40" i="165"/>
  <c r="E40" i="165"/>
  <c r="Z39" i="165"/>
  <c r="Y39" i="165"/>
  <c r="U39" i="165"/>
  <c r="T39" i="165"/>
  <c r="P39" i="165"/>
  <c r="O39" i="165"/>
  <c r="K39" i="165"/>
  <c r="J39" i="165"/>
  <c r="F39" i="165"/>
  <c r="E39" i="165"/>
  <c r="AJ122" i="165"/>
  <c r="AI122" i="165"/>
  <c r="AE122" i="165"/>
  <c r="AD122" i="165"/>
  <c r="AE38" i="165"/>
  <c r="AD38" i="165"/>
  <c r="Z38" i="165"/>
  <c r="Y38" i="165"/>
  <c r="U38" i="165"/>
  <c r="T38" i="165"/>
  <c r="AE121" i="165"/>
  <c r="AD121" i="165"/>
  <c r="Z37" i="165"/>
  <c r="Y37" i="165"/>
  <c r="U37" i="165"/>
  <c r="T37" i="165"/>
  <c r="AE120" i="165"/>
  <c r="AD120" i="165"/>
  <c r="AE36" i="165"/>
  <c r="AD36" i="165"/>
  <c r="U36" i="165"/>
  <c r="T36" i="165"/>
  <c r="P36" i="165"/>
  <c r="O36" i="165"/>
  <c r="F36" i="165"/>
  <c r="E36" i="165"/>
  <c r="AE35" i="165"/>
  <c r="AD35" i="165"/>
  <c r="Z35" i="165"/>
  <c r="Y35" i="165"/>
  <c r="F35" i="165"/>
  <c r="E35" i="165"/>
  <c r="AJ118" i="165"/>
  <c r="AI118" i="165"/>
  <c r="AE118" i="165"/>
  <c r="AD118" i="165"/>
  <c r="AE34" i="165"/>
  <c r="AD34" i="165"/>
  <c r="P34" i="165"/>
  <c r="O34" i="165"/>
  <c r="F34" i="165"/>
  <c r="E34" i="165"/>
  <c r="AJ117" i="165"/>
  <c r="AE33" i="165"/>
  <c r="AD33" i="165"/>
  <c r="K33" i="165"/>
  <c r="J33" i="165"/>
  <c r="AE116" i="165"/>
  <c r="AD116" i="165"/>
  <c r="AE32" i="165"/>
  <c r="AD32" i="165"/>
  <c r="Z32" i="165"/>
  <c r="Y32" i="165"/>
  <c r="U32" i="165"/>
  <c r="T32" i="165"/>
  <c r="K32" i="165"/>
  <c r="J32" i="165"/>
  <c r="AE31" i="165"/>
  <c r="AD31" i="165"/>
  <c r="U31" i="165"/>
  <c r="T31" i="165"/>
  <c r="P31" i="165"/>
  <c r="O31" i="165"/>
  <c r="K31" i="165"/>
  <c r="J31" i="165"/>
  <c r="F31" i="165"/>
  <c r="E31" i="165"/>
  <c r="AJ114" i="165"/>
  <c r="AI114" i="165"/>
  <c r="AE114" i="165"/>
  <c r="AD114" i="165"/>
  <c r="AE30" i="165"/>
  <c r="AD30" i="165"/>
  <c r="U30" i="165"/>
  <c r="T30" i="165"/>
  <c r="P30" i="165"/>
  <c r="O30" i="165"/>
  <c r="K30" i="165"/>
  <c r="J30" i="165"/>
  <c r="Z29" i="165"/>
  <c r="Y29" i="165"/>
  <c r="U29" i="165"/>
  <c r="T29" i="165"/>
  <c r="P29" i="165"/>
  <c r="K29" i="165"/>
  <c r="J29" i="165"/>
  <c r="F29" i="165"/>
  <c r="E29" i="165"/>
  <c r="AE112" i="165"/>
  <c r="AD112" i="165"/>
  <c r="AE28" i="165"/>
  <c r="AD28" i="165"/>
  <c r="U28" i="165"/>
  <c r="T28" i="165"/>
  <c r="P28" i="165"/>
  <c r="F28" i="165"/>
  <c r="E28" i="165"/>
  <c r="AJ111" i="165"/>
  <c r="AI111" i="165"/>
  <c r="AE111" i="165"/>
  <c r="AD111" i="165"/>
  <c r="AE27" i="165"/>
  <c r="AD27" i="165"/>
  <c r="Z27" i="165"/>
  <c r="Y27" i="165"/>
  <c r="U27" i="165"/>
  <c r="T27" i="165"/>
  <c r="P27" i="165"/>
  <c r="U26" i="165"/>
  <c r="T26" i="165"/>
  <c r="P26" i="165"/>
  <c r="F26" i="165"/>
  <c r="E26" i="165"/>
  <c r="AE109" i="165"/>
  <c r="AD109" i="165"/>
  <c r="AD25" i="165"/>
  <c r="U25" i="165"/>
  <c r="T25" i="165"/>
  <c r="P25" i="165"/>
  <c r="AJ108" i="165"/>
  <c r="AI108" i="165"/>
  <c r="AE108" i="165"/>
  <c r="AD108" i="165"/>
  <c r="Z24" i="165"/>
  <c r="Y24" i="165"/>
  <c r="U24" i="165"/>
  <c r="T24" i="165"/>
  <c r="F24" i="165"/>
  <c r="E24" i="165"/>
  <c r="AJ107" i="165"/>
  <c r="AE107" i="165"/>
  <c r="AD107" i="165"/>
  <c r="U23" i="165"/>
  <c r="T23" i="165"/>
  <c r="P23" i="165"/>
  <c r="O23" i="165"/>
  <c r="AE106" i="165"/>
  <c r="AD106" i="165"/>
  <c r="Y22" i="165"/>
  <c r="U22" i="165"/>
  <c r="T22" i="165"/>
  <c r="F22" i="165"/>
  <c r="E22" i="165"/>
  <c r="AE105" i="165"/>
  <c r="AD105" i="165"/>
  <c r="AE21" i="165"/>
  <c r="AD21" i="165"/>
  <c r="U21" i="165"/>
  <c r="T21" i="165"/>
  <c r="P21" i="165"/>
  <c r="O21" i="165"/>
  <c r="F21" i="165"/>
  <c r="E21" i="165"/>
  <c r="AE104" i="165"/>
  <c r="AD104" i="165"/>
  <c r="U20" i="165"/>
  <c r="T20" i="165"/>
  <c r="P20" i="165"/>
  <c r="F20" i="165"/>
  <c r="E20" i="165"/>
  <c r="AJ103" i="165"/>
  <c r="AI103" i="165"/>
  <c r="AE103" i="165"/>
  <c r="AD103" i="165"/>
  <c r="U19" i="165"/>
  <c r="T19" i="165"/>
  <c r="P19" i="165"/>
  <c r="K19" i="165"/>
  <c r="J19" i="165"/>
  <c r="AE18" i="165"/>
  <c r="AD18" i="165"/>
  <c r="Z18" i="165"/>
  <c r="Y18" i="165"/>
  <c r="U18" i="165"/>
  <c r="T18" i="165"/>
  <c r="P18" i="165"/>
  <c r="F18" i="165"/>
  <c r="E18" i="165"/>
  <c r="AE101" i="165"/>
  <c r="AD101" i="165"/>
  <c r="U17" i="165"/>
  <c r="T17" i="165"/>
  <c r="P17" i="165"/>
  <c r="Z16" i="165"/>
  <c r="Y16" i="165"/>
  <c r="U16" i="165"/>
  <c r="T16" i="165"/>
  <c r="P16" i="165"/>
  <c r="F16" i="165"/>
  <c r="E16" i="165"/>
  <c r="AJ99" i="165"/>
  <c r="AI99" i="165"/>
  <c r="AE99" i="165"/>
  <c r="AD99" i="165"/>
  <c r="AE15" i="165"/>
  <c r="AD15" i="165"/>
  <c r="U15" i="165"/>
  <c r="T15" i="165"/>
  <c r="P15" i="165"/>
  <c r="K15" i="165"/>
  <c r="J15" i="165"/>
  <c r="AE98" i="165"/>
  <c r="AD98" i="165"/>
  <c r="U14" i="165"/>
  <c r="T14" i="165"/>
  <c r="P14" i="165"/>
  <c r="K14" i="165"/>
  <c r="J14" i="165"/>
  <c r="F14" i="165"/>
  <c r="E14" i="165"/>
  <c r="AE97" i="165"/>
  <c r="AD97" i="165"/>
  <c r="AE13" i="165"/>
  <c r="AD13" i="165"/>
  <c r="P13" i="165"/>
  <c r="K13" i="165"/>
  <c r="J13" i="165"/>
  <c r="AE96" i="165"/>
  <c r="AD96" i="165"/>
  <c r="P12" i="165"/>
  <c r="F12" i="165"/>
  <c r="E12" i="165"/>
  <c r="AE11" i="165"/>
  <c r="AD11" i="165"/>
  <c r="U11" i="165"/>
  <c r="T11" i="165"/>
  <c r="K11" i="165"/>
  <c r="J11" i="165"/>
  <c r="AJ94" i="165"/>
  <c r="AI94" i="165"/>
  <c r="Z10" i="165"/>
  <c r="Y10" i="165"/>
  <c r="U10" i="165"/>
  <c r="T10" i="165"/>
  <c r="P10" i="165"/>
  <c r="O10" i="165"/>
  <c r="F10" i="165"/>
  <c r="E10" i="165"/>
  <c r="AJ93" i="165"/>
  <c r="AE93" i="165"/>
  <c r="AD93" i="165"/>
  <c r="U9" i="165"/>
  <c r="T9" i="165"/>
  <c r="AJ92" i="165"/>
  <c r="AI92" i="165"/>
  <c r="AE92" i="165"/>
  <c r="AD92" i="165"/>
  <c r="AE8" i="165"/>
  <c r="AD8" i="165"/>
  <c r="U8" i="165"/>
  <c r="T8" i="165"/>
  <c r="P8" i="165"/>
  <c r="O8" i="165"/>
  <c r="K8" i="165"/>
  <c r="J8" i="165"/>
  <c r="F8" i="165"/>
  <c r="E8" i="165"/>
  <c r="U7" i="165"/>
  <c r="T7" i="165"/>
  <c r="Z6" i="165"/>
  <c r="Y6" i="165"/>
  <c r="U6" i="165"/>
  <c r="T6" i="165"/>
  <c r="P6" i="165"/>
  <c r="O6" i="165"/>
  <c r="AE5" i="165"/>
  <c r="AD5" i="165"/>
  <c r="K5" i="165"/>
  <c r="J5" i="165"/>
  <c r="F5" i="165"/>
  <c r="E5" i="165"/>
  <c r="Z4" i="165"/>
  <c r="Y4" i="165"/>
  <c r="U4" i="165"/>
  <c r="T4" i="165"/>
  <c r="AJ87" i="165"/>
  <c r="AI87" i="165"/>
  <c r="AE87" i="165"/>
  <c r="AD87" i="165"/>
  <c r="AE3" i="165"/>
  <c r="AD3" i="165"/>
  <c r="Z3" i="165"/>
  <c r="Y3" i="165"/>
  <c r="U3" i="165"/>
  <c r="T3" i="165"/>
  <c r="P3" i="165"/>
  <c r="O3" i="165"/>
  <c r="K3" i="165"/>
  <c r="J3" i="165"/>
  <c r="F3" i="165"/>
  <c r="E3" i="165"/>
  <c r="AI85" i="165"/>
  <c r="AD85" i="165"/>
  <c r="AD1" i="165"/>
  <c r="Y1" i="165"/>
  <c r="T1" i="165"/>
  <c r="O1" i="165"/>
  <c r="J1" i="165"/>
  <c r="A1" i="165"/>
  <c r="AJ81" i="164"/>
  <c r="AI81" i="164"/>
  <c r="AJ80" i="164"/>
  <c r="AI80" i="164"/>
  <c r="AJ79" i="164"/>
  <c r="AI79" i="164"/>
  <c r="P163" i="164"/>
  <c r="O163" i="164"/>
  <c r="AJ78" i="164"/>
  <c r="AI78" i="164"/>
  <c r="P162" i="164"/>
  <c r="O162" i="164"/>
  <c r="AJ77" i="164"/>
  <c r="AI77" i="164"/>
  <c r="P161" i="164"/>
  <c r="O161" i="164"/>
  <c r="U160" i="164"/>
  <c r="T160" i="164"/>
  <c r="P160" i="164"/>
  <c r="O160" i="164"/>
  <c r="AJ75" i="164"/>
  <c r="AI75" i="164"/>
  <c r="AJ74" i="164"/>
  <c r="AI74" i="164"/>
  <c r="P158" i="164"/>
  <c r="O158" i="164"/>
  <c r="F158" i="164"/>
  <c r="E158" i="164"/>
  <c r="P157" i="164"/>
  <c r="O157" i="164"/>
  <c r="F157" i="164"/>
  <c r="E157" i="164"/>
  <c r="U156" i="164"/>
  <c r="T156" i="164"/>
  <c r="P156" i="164"/>
  <c r="O156" i="164"/>
  <c r="U154" i="164"/>
  <c r="T154" i="164"/>
  <c r="P154" i="164"/>
  <c r="O154" i="164"/>
  <c r="AJ69" i="164"/>
  <c r="AI69" i="164"/>
  <c r="P153" i="164"/>
  <c r="O153" i="164"/>
  <c r="F153" i="164"/>
  <c r="E153" i="164"/>
  <c r="P152" i="164"/>
  <c r="O152" i="164"/>
  <c r="F152" i="164"/>
  <c r="E152" i="164"/>
  <c r="U151" i="164"/>
  <c r="T151" i="164"/>
  <c r="P151" i="164"/>
  <c r="O151" i="164"/>
  <c r="F151" i="164"/>
  <c r="E151" i="164"/>
  <c r="AJ66" i="164"/>
  <c r="AI66" i="164"/>
  <c r="P150" i="164"/>
  <c r="O150" i="164"/>
  <c r="F150" i="164"/>
  <c r="E150" i="164"/>
  <c r="P149" i="164"/>
  <c r="O149" i="164"/>
  <c r="F149" i="164"/>
  <c r="E149" i="164"/>
  <c r="U148" i="164"/>
  <c r="T148" i="164"/>
  <c r="P148" i="164"/>
  <c r="O148" i="164"/>
  <c r="F148" i="164"/>
  <c r="E148" i="164"/>
  <c r="AJ63" i="164"/>
  <c r="AI63" i="164"/>
  <c r="F147" i="164"/>
  <c r="E147" i="164"/>
  <c r="P146" i="164"/>
  <c r="O146" i="164"/>
  <c r="U145" i="164"/>
  <c r="T145" i="164"/>
  <c r="AJ60" i="164"/>
  <c r="AI60" i="164"/>
  <c r="P144" i="164"/>
  <c r="O144" i="164"/>
  <c r="F144" i="164"/>
  <c r="E144" i="164"/>
  <c r="P143" i="164"/>
  <c r="O143" i="164"/>
  <c r="AJ58" i="164"/>
  <c r="AI58" i="164"/>
  <c r="U142" i="164"/>
  <c r="T142" i="164"/>
  <c r="P142" i="164"/>
  <c r="O142" i="164"/>
  <c r="K142" i="164"/>
  <c r="J142" i="164"/>
  <c r="P141" i="164"/>
  <c r="O141" i="164"/>
  <c r="F141" i="164"/>
  <c r="E141" i="164"/>
  <c r="AJ56" i="164"/>
  <c r="AI56" i="164"/>
  <c r="P140" i="164"/>
  <c r="O140" i="164"/>
  <c r="AJ55" i="164"/>
  <c r="AI55" i="164"/>
  <c r="Z139" i="164"/>
  <c r="Y139" i="164"/>
  <c r="P139" i="164"/>
  <c r="O139" i="164"/>
  <c r="K139" i="164"/>
  <c r="J139" i="164"/>
  <c r="AJ54" i="164"/>
  <c r="AI54" i="164"/>
  <c r="U138" i="164"/>
  <c r="T138" i="164"/>
  <c r="P138" i="164"/>
  <c r="O138" i="164"/>
  <c r="F138" i="164"/>
  <c r="E138" i="164"/>
  <c r="AO62" i="164"/>
  <c r="AN62" i="164"/>
  <c r="Z137" i="164"/>
  <c r="Y137" i="164"/>
  <c r="P137" i="164"/>
  <c r="O137" i="164"/>
  <c r="U136" i="164"/>
  <c r="T136" i="164"/>
  <c r="P136" i="164"/>
  <c r="O136" i="164"/>
  <c r="K136" i="164"/>
  <c r="J136" i="164"/>
  <c r="F136" i="164"/>
  <c r="E136" i="164"/>
  <c r="AJ51" i="164"/>
  <c r="AI51" i="164"/>
  <c r="Z135" i="164"/>
  <c r="Y135" i="164"/>
  <c r="P135" i="164"/>
  <c r="O135" i="164"/>
  <c r="AO59" i="164"/>
  <c r="AN59" i="164"/>
  <c r="AJ50" i="164"/>
  <c r="AI50" i="164"/>
  <c r="U134" i="164"/>
  <c r="T134" i="164"/>
  <c r="F134" i="164"/>
  <c r="E134" i="164"/>
  <c r="Z133" i="164"/>
  <c r="Y133" i="164"/>
  <c r="P133" i="164"/>
  <c r="O133" i="164"/>
  <c r="AO57" i="164"/>
  <c r="AN57" i="164"/>
  <c r="AJ48" i="164"/>
  <c r="AI48" i="164"/>
  <c r="Z132" i="164"/>
  <c r="Y132" i="164"/>
  <c r="P132" i="164"/>
  <c r="O132" i="164"/>
  <c r="AO56" i="164"/>
  <c r="AN56" i="164"/>
  <c r="AJ47" i="164"/>
  <c r="AI47" i="164"/>
  <c r="U131" i="164"/>
  <c r="T131" i="164"/>
  <c r="P131" i="164"/>
  <c r="O131" i="164"/>
  <c r="K131" i="164"/>
  <c r="J131" i="164"/>
  <c r="F131" i="164"/>
  <c r="E131" i="164"/>
  <c r="AO55" i="164"/>
  <c r="AN55" i="164"/>
  <c r="AJ46" i="164"/>
  <c r="AI46" i="164"/>
  <c r="Z130" i="164"/>
  <c r="Y130" i="164"/>
  <c r="P130" i="164"/>
  <c r="O130" i="164"/>
  <c r="F130" i="164"/>
  <c r="E130" i="164"/>
  <c r="AO54" i="164"/>
  <c r="AN54" i="164"/>
  <c r="AJ45" i="164"/>
  <c r="AI45" i="164"/>
  <c r="K129" i="164"/>
  <c r="J129" i="164"/>
  <c r="AO53" i="164"/>
  <c r="AN53" i="164"/>
  <c r="AJ44" i="164"/>
  <c r="AI44" i="164"/>
  <c r="Z128" i="164"/>
  <c r="Y128" i="164"/>
  <c r="U128" i="164"/>
  <c r="T128" i="164"/>
  <c r="P128" i="164"/>
  <c r="O128" i="164"/>
  <c r="K128" i="164"/>
  <c r="J128" i="164"/>
  <c r="F128" i="164"/>
  <c r="E128" i="164"/>
  <c r="AJ43" i="164"/>
  <c r="AI43" i="164"/>
  <c r="P127" i="164"/>
  <c r="O127" i="164"/>
  <c r="AO51" i="164"/>
  <c r="AN51" i="164"/>
  <c r="Z126" i="164"/>
  <c r="Y126" i="164"/>
  <c r="U126" i="164"/>
  <c r="T126" i="164"/>
  <c r="E126" i="164"/>
  <c r="AO50" i="164"/>
  <c r="AN50" i="164"/>
  <c r="P125" i="164"/>
  <c r="O125" i="164"/>
  <c r="K125" i="164"/>
  <c r="J125" i="164"/>
  <c r="AO49" i="164"/>
  <c r="AN49" i="164"/>
  <c r="AJ40" i="164"/>
  <c r="AI40" i="164"/>
  <c r="Z124" i="164"/>
  <c r="Y124" i="164"/>
  <c r="U124" i="164"/>
  <c r="T124" i="164"/>
  <c r="P124" i="164"/>
  <c r="O124" i="164"/>
  <c r="AJ39" i="164"/>
  <c r="AI39" i="164"/>
  <c r="Z123" i="164"/>
  <c r="Y123" i="164"/>
  <c r="P123" i="164"/>
  <c r="O123" i="164"/>
  <c r="AO47" i="164"/>
  <c r="AN47" i="164"/>
  <c r="AJ38" i="164"/>
  <c r="AI38" i="164"/>
  <c r="U122" i="164"/>
  <c r="T122" i="164"/>
  <c r="P122" i="164"/>
  <c r="O122" i="164"/>
  <c r="AJ37" i="164"/>
  <c r="AI37" i="164"/>
  <c r="Z121" i="164"/>
  <c r="Y121" i="164"/>
  <c r="P121" i="164"/>
  <c r="O121" i="164"/>
  <c r="K121" i="164"/>
  <c r="J121" i="164"/>
  <c r="F121" i="164"/>
  <c r="E121" i="164"/>
  <c r="AJ35" i="164"/>
  <c r="AI35" i="164"/>
  <c r="Z119" i="164"/>
  <c r="Y119" i="164"/>
  <c r="P119" i="164"/>
  <c r="O119" i="164"/>
  <c r="AO43" i="164"/>
  <c r="AN43" i="164"/>
  <c r="U118" i="164"/>
  <c r="T118" i="164"/>
  <c r="AJ33" i="164"/>
  <c r="AI33" i="164"/>
  <c r="Z117" i="164"/>
  <c r="Y117" i="164"/>
  <c r="P117" i="164"/>
  <c r="O117" i="164"/>
  <c r="F117" i="164"/>
  <c r="E117" i="164"/>
  <c r="AJ32" i="164"/>
  <c r="AI32" i="164"/>
  <c r="U116" i="164"/>
  <c r="T116" i="164"/>
  <c r="K116" i="164"/>
  <c r="J116" i="164"/>
  <c r="F116" i="164"/>
  <c r="E116" i="164"/>
  <c r="AO40" i="164"/>
  <c r="AN40" i="164"/>
  <c r="AJ31" i="164"/>
  <c r="AI31" i="164"/>
  <c r="Z115" i="164"/>
  <c r="Y115" i="164"/>
  <c r="U115" i="164"/>
  <c r="T115" i="164"/>
  <c r="P115" i="164"/>
  <c r="O115" i="164"/>
  <c r="K115" i="164"/>
  <c r="J115" i="164"/>
  <c r="AO39" i="164"/>
  <c r="AN39" i="164"/>
  <c r="AJ30" i="164"/>
  <c r="AI30" i="164"/>
  <c r="F114" i="164"/>
  <c r="E114" i="164"/>
  <c r="AJ29" i="164"/>
  <c r="AI29" i="164"/>
  <c r="Z113" i="164"/>
  <c r="Y113" i="164"/>
  <c r="U113" i="164"/>
  <c r="T113" i="164"/>
  <c r="AJ28" i="164"/>
  <c r="AI28" i="164"/>
  <c r="K112" i="164"/>
  <c r="J112" i="164"/>
  <c r="F112" i="164"/>
  <c r="E112" i="164"/>
  <c r="AO36" i="164"/>
  <c r="AN36" i="164"/>
  <c r="U111" i="164"/>
  <c r="T111" i="164"/>
  <c r="P111" i="164"/>
  <c r="O111" i="164"/>
  <c r="AJ26" i="164"/>
  <c r="AI26" i="164"/>
  <c r="Z110" i="164"/>
  <c r="Y110" i="164"/>
  <c r="U110" i="164"/>
  <c r="T110" i="164"/>
  <c r="AO34" i="164"/>
  <c r="AN34" i="164"/>
  <c r="AJ25" i="164"/>
  <c r="AI25" i="164"/>
  <c r="U109" i="164"/>
  <c r="K109" i="164"/>
  <c r="J109" i="164"/>
  <c r="U108" i="164"/>
  <c r="P108" i="164"/>
  <c r="O108" i="164"/>
  <c r="K108" i="164"/>
  <c r="J108" i="164"/>
  <c r="F108" i="164"/>
  <c r="E108" i="164"/>
  <c r="AN32" i="164"/>
  <c r="AJ23" i="164"/>
  <c r="AI23" i="164"/>
  <c r="Z107" i="164"/>
  <c r="Y107" i="164"/>
  <c r="U107" i="164"/>
  <c r="F107" i="164"/>
  <c r="E107" i="164"/>
  <c r="AJ22" i="164"/>
  <c r="AI22" i="164"/>
  <c r="U106" i="164"/>
  <c r="O106" i="164"/>
  <c r="B106" i="164"/>
  <c r="A106" i="164"/>
  <c r="AJ21" i="164"/>
  <c r="AI21" i="164"/>
  <c r="Z105" i="164"/>
  <c r="Y105" i="164"/>
  <c r="U105" i="164"/>
  <c r="K105" i="164"/>
  <c r="J105" i="164"/>
  <c r="B105" i="164"/>
  <c r="A105" i="164"/>
  <c r="AJ20" i="164"/>
  <c r="AI20" i="164"/>
  <c r="U104" i="164"/>
  <c r="F104" i="164"/>
  <c r="E104" i="164"/>
  <c r="B104" i="164"/>
  <c r="A104" i="164"/>
  <c r="AO28" i="164"/>
  <c r="AN28" i="164"/>
  <c r="Z103" i="164"/>
  <c r="Y103" i="164"/>
  <c r="U103" i="164"/>
  <c r="F103" i="164"/>
  <c r="E103" i="164"/>
  <c r="B103" i="164"/>
  <c r="A103" i="164"/>
  <c r="U102" i="164"/>
  <c r="P102" i="164"/>
  <c r="O102" i="164"/>
  <c r="F102" i="164"/>
  <c r="E102" i="164"/>
  <c r="B102" i="164"/>
  <c r="A102" i="164"/>
  <c r="AO26" i="164"/>
  <c r="AN26" i="164"/>
  <c r="AJ17" i="164"/>
  <c r="AI17" i="164"/>
  <c r="U101" i="164"/>
  <c r="B101" i="164"/>
  <c r="A101" i="164"/>
  <c r="Z100" i="164"/>
  <c r="Y100" i="164"/>
  <c r="U100" i="164"/>
  <c r="K100" i="164"/>
  <c r="J100" i="164"/>
  <c r="F100" i="164"/>
  <c r="E100" i="164"/>
  <c r="B100" i="164"/>
  <c r="A100" i="164"/>
  <c r="Z99" i="164"/>
  <c r="Y99" i="164"/>
  <c r="U99" i="164"/>
  <c r="B99" i="164"/>
  <c r="A99" i="164"/>
  <c r="AO23" i="164"/>
  <c r="AN23" i="164"/>
  <c r="U98" i="164"/>
  <c r="P98" i="164"/>
  <c r="O98" i="164"/>
  <c r="F98" i="164"/>
  <c r="E98" i="164"/>
  <c r="B98" i="164"/>
  <c r="A98" i="164"/>
  <c r="AJ13" i="164"/>
  <c r="AI13" i="164"/>
  <c r="Z97" i="164"/>
  <c r="Y97" i="164"/>
  <c r="U97" i="164"/>
  <c r="B97" i="164"/>
  <c r="A97" i="164"/>
  <c r="U96" i="164"/>
  <c r="F96" i="164"/>
  <c r="E96" i="164"/>
  <c r="B96" i="164"/>
  <c r="A96" i="164"/>
  <c r="AO20" i="164"/>
  <c r="AN20" i="164"/>
  <c r="Z95" i="164"/>
  <c r="Y95" i="164"/>
  <c r="U95" i="164"/>
  <c r="P95" i="164"/>
  <c r="O95" i="164"/>
  <c r="F95" i="164"/>
  <c r="E95" i="164"/>
  <c r="B95" i="164"/>
  <c r="A95" i="164"/>
  <c r="AJ10" i="164"/>
  <c r="AI10" i="164"/>
  <c r="Z94" i="164"/>
  <c r="Y94" i="164"/>
  <c r="U94" i="164"/>
  <c r="K94" i="164"/>
  <c r="J94" i="164"/>
  <c r="F94" i="164"/>
  <c r="E94" i="164"/>
  <c r="B94" i="164"/>
  <c r="A94" i="164"/>
  <c r="AO18" i="164"/>
  <c r="AN18" i="164"/>
  <c r="AJ9" i="164"/>
  <c r="AI9" i="164"/>
  <c r="Z93" i="164"/>
  <c r="Y93" i="164"/>
  <c r="U93" i="164"/>
  <c r="B93" i="164"/>
  <c r="A93" i="164"/>
  <c r="AJ8" i="164"/>
  <c r="AI8" i="164"/>
  <c r="U92" i="164"/>
  <c r="P92" i="164"/>
  <c r="O92" i="164"/>
  <c r="F92" i="164"/>
  <c r="E92" i="164"/>
  <c r="B92" i="164"/>
  <c r="A92" i="164"/>
  <c r="AJ7" i="164"/>
  <c r="AI7" i="164"/>
  <c r="Z91" i="164"/>
  <c r="Y91" i="164"/>
  <c r="U91" i="164"/>
  <c r="F91" i="164"/>
  <c r="E91" i="164"/>
  <c r="B91" i="164"/>
  <c r="A91" i="164"/>
  <c r="AO15" i="164"/>
  <c r="AN15" i="164"/>
  <c r="AJ6" i="164"/>
  <c r="AI6" i="164"/>
  <c r="U90" i="164"/>
  <c r="T90" i="164"/>
  <c r="B90" i="164"/>
  <c r="A90" i="164"/>
  <c r="AJ5" i="164"/>
  <c r="AI5" i="164"/>
  <c r="Z89" i="164"/>
  <c r="Y89" i="164"/>
  <c r="P89" i="164"/>
  <c r="O89" i="164"/>
  <c r="B89" i="164"/>
  <c r="A89" i="164"/>
  <c r="AJ4" i="164"/>
  <c r="AI4" i="164"/>
  <c r="K88" i="164"/>
  <c r="J88" i="164"/>
  <c r="C88" i="164"/>
  <c r="A88" i="164"/>
  <c r="AO12" i="164"/>
  <c r="AN12" i="164"/>
  <c r="AJ3" i="164"/>
  <c r="AI3" i="164"/>
  <c r="Z87" i="164"/>
  <c r="Y87" i="164"/>
  <c r="U87" i="164"/>
  <c r="T87" i="164"/>
  <c r="P87" i="164"/>
  <c r="O87" i="164"/>
  <c r="K87" i="164"/>
  <c r="J87" i="164"/>
  <c r="F87" i="164"/>
  <c r="E87" i="164"/>
  <c r="AN1" i="164"/>
  <c r="AI1" i="164"/>
  <c r="Y85" i="164"/>
  <c r="T85" i="164"/>
  <c r="O85" i="164"/>
  <c r="J85" i="164"/>
  <c r="E85" i="164"/>
  <c r="AO9" i="164"/>
  <c r="AN9" i="164"/>
  <c r="P81" i="164"/>
  <c r="O81" i="164"/>
  <c r="P80" i="164"/>
  <c r="O80" i="164"/>
  <c r="AO6" i="164"/>
  <c r="AN6" i="164"/>
  <c r="AE79" i="164"/>
  <c r="AD79" i="164"/>
  <c r="AE78" i="164"/>
  <c r="AD78" i="164"/>
  <c r="AE77" i="164"/>
  <c r="AD77" i="164"/>
  <c r="AO3" i="164"/>
  <c r="AN3" i="164"/>
  <c r="AE76" i="164"/>
  <c r="AD76" i="164"/>
  <c r="P76" i="164"/>
  <c r="O76" i="164"/>
  <c r="P75" i="164"/>
  <c r="O75" i="164"/>
  <c r="AE74" i="164"/>
  <c r="AD74" i="164"/>
  <c r="AJ157" i="164"/>
  <c r="AI157" i="164"/>
  <c r="AE157" i="164"/>
  <c r="AD157" i="164"/>
  <c r="AE73" i="164"/>
  <c r="AD73" i="164"/>
  <c r="P73" i="164"/>
  <c r="O73" i="164"/>
  <c r="AE72" i="164"/>
  <c r="AD72" i="164"/>
  <c r="AE71" i="164"/>
  <c r="AD71" i="164"/>
  <c r="U71" i="164"/>
  <c r="T71" i="164"/>
  <c r="AJ154" i="164"/>
  <c r="AI154" i="164"/>
  <c r="AE70" i="164"/>
  <c r="AD70" i="164"/>
  <c r="U70" i="164"/>
  <c r="T70" i="164"/>
  <c r="P70" i="164"/>
  <c r="O70" i="164"/>
  <c r="AE69" i="164"/>
  <c r="AD69" i="164"/>
  <c r="P69" i="164"/>
  <c r="O69" i="164"/>
  <c r="AE68" i="164"/>
  <c r="AD68" i="164"/>
  <c r="U68" i="164"/>
  <c r="T68" i="164"/>
  <c r="U67" i="164"/>
  <c r="T67" i="164"/>
  <c r="P67" i="164"/>
  <c r="O67" i="164"/>
  <c r="AJ150" i="164"/>
  <c r="AI150" i="164"/>
  <c r="AE149" i="164"/>
  <c r="AD149" i="164"/>
  <c r="AJ148" i="164"/>
  <c r="AI148" i="164"/>
  <c r="AE64" i="164"/>
  <c r="AD64" i="164"/>
  <c r="U64" i="164"/>
  <c r="T64" i="164"/>
  <c r="P64" i="164"/>
  <c r="O64" i="164"/>
  <c r="U63" i="164"/>
  <c r="T63" i="164"/>
  <c r="P63" i="164"/>
  <c r="O63" i="164"/>
  <c r="F63" i="164"/>
  <c r="E63" i="164"/>
  <c r="AE62" i="164"/>
  <c r="AD62" i="164"/>
  <c r="U62" i="164"/>
  <c r="T62" i="164"/>
  <c r="F62" i="164"/>
  <c r="E62" i="164"/>
  <c r="AJ145" i="164"/>
  <c r="AI145" i="164"/>
  <c r="AE145" i="164"/>
  <c r="AD145" i="164"/>
  <c r="U61" i="164"/>
  <c r="T61" i="164"/>
  <c r="F61" i="164"/>
  <c r="E61" i="164"/>
  <c r="AJ144" i="164"/>
  <c r="AE144" i="164"/>
  <c r="AE60" i="164"/>
  <c r="AD60" i="164"/>
  <c r="U60" i="164"/>
  <c r="T60" i="164"/>
  <c r="F60" i="164"/>
  <c r="E60" i="164"/>
  <c r="AE143" i="164"/>
  <c r="AE59" i="164"/>
  <c r="AD59" i="164"/>
  <c r="P59" i="164"/>
  <c r="O59" i="164"/>
  <c r="F59" i="164"/>
  <c r="E59" i="164"/>
  <c r="AE142" i="164"/>
  <c r="U58" i="164"/>
  <c r="T58" i="164"/>
  <c r="F58" i="164"/>
  <c r="E58" i="164"/>
  <c r="AE141" i="164"/>
  <c r="AE57" i="164"/>
  <c r="AD57" i="164"/>
  <c r="P57" i="164"/>
  <c r="O57" i="164"/>
  <c r="F57" i="164"/>
  <c r="E57" i="164"/>
  <c r="AE140" i="164"/>
  <c r="AE56" i="164"/>
  <c r="AD56" i="164"/>
  <c r="U56" i="164"/>
  <c r="T56" i="164"/>
  <c r="F56" i="164"/>
  <c r="E56" i="164"/>
  <c r="AJ139" i="164"/>
  <c r="AI139" i="164"/>
  <c r="AE139" i="164"/>
  <c r="AE55" i="164"/>
  <c r="AD55" i="164"/>
  <c r="AE138" i="164"/>
  <c r="U54" i="164"/>
  <c r="T54" i="164"/>
  <c r="P54" i="164"/>
  <c r="O54" i="164"/>
  <c r="F54" i="164"/>
  <c r="E54" i="164"/>
  <c r="AE137" i="164"/>
  <c r="Z53" i="164"/>
  <c r="Y53" i="164"/>
  <c r="P53" i="164"/>
  <c r="O53" i="164"/>
  <c r="AE136" i="164"/>
  <c r="AE52" i="164"/>
  <c r="AD52" i="164"/>
  <c r="AE135" i="164"/>
  <c r="AE51" i="164"/>
  <c r="AD51" i="164"/>
  <c r="Z51" i="164"/>
  <c r="Y51" i="164"/>
  <c r="P51" i="164"/>
  <c r="O51" i="164"/>
  <c r="AJ134" i="164"/>
  <c r="AI134" i="164"/>
  <c r="AE134" i="164"/>
  <c r="AD134" i="164"/>
  <c r="Z50" i="164"/>
  <c r="Y50" i="164"/>
  <c r="U50" i="164"/>
  <c r="T50" i="164"/>
  <c r="F50" i="164"/>
  <c r="E50" i="164"/>
  <c r="AE133" i="164"/>
  <c r="AD133" i="164"/>
  <c r="AE49" i="164"/>
  <c r="AD49" i="164"/>
  <c r="Z49" i="164"/>
  <c r="Y49" i="164"/>
  <c r="K49" i="164"/>
  <c r="J49" i="164"/>
  <c r="AE132" i="164"/>
  <c r="AD132" i="164"/>
  <c r="AE48" i="164"/>
  <c r="AD48" i="164"/>
  <c r="Z48" i="164"/>
  <c r="Y48" i="164"/>
  <c r="K48" i="164"/>
  <c r="J48" i="164"/>
  <c r="AE131" i="164"/>
  <c r="AD131" i="164"/>
  <c r="AE47" i="164"/>
  <c r="AD47" i="164"/>
  <c r="Z47" i="164"/>
  <c r="Y47" i="164"/>
  <c r="P47" i="164"/>
  <c r="O47" i="164"/>
  <c r="F47" i="164"/>
  <c r="E47" i="164"/>
  <c r="AE130" i="164"/>
  <c r="AD130" i="164"/>
  <c r="Z46" i="164"/>
  <c r="Y46" i="164"/>
  <c r="U46" i="164"/>
  <c r="T46" i="164"/>
  <c r="P46" i="164"/>
  <c r="O46" i="164"/>
  <c r="K46" i="164"/>
  <c r="J46" i="164"/>
  <c r="AJ129" i="164"/>
  <c r="AI129" i="164"/>
  <c r="AE129" i="164"/>
  <c r="AD129" i="164"/>
  <c r="U45" i="164"/>
  <c r="T45" i="164"/>
  <c r="P45" i="164"/>
  <c r="O45" i="164"/>
  <c r="AJ128" i="164"/>
  <c r="AE128" i="164"/>
  <c r="AD128" i="164"/>
  <c r="AE44" i="164"/>
  <c r="AD44" i="164"/>
  <c r="Z44" i="164"/>
  <c r="Y44" i="164"/>
  <c r="F44" i="164"/>
  <c r="E44" i="164"/>
  <c r="AE127" i="164"/>
  <c r="AD127" i="164"/>
  <c r="K43" i="164"/>
  <c r="J43" i="164"/>
  <c r="F43" i="164"/>
  <c r="E43" i="164"/>
  <c r="AE126" i="164"/>
  <c r="AD126" i="164"/>
  <c r="AE42" i="164"/>
  <c r="AD42" i="164"/>
  <c r="Z42" i="164"/>
  <c r="Y42" i="164"/>
  <c r="U42" i="164"/>
  <c r="T42" i="164"/>
  <c r="P42" i="164"/>
  <c r="O42" i="164"/>
  <c r="F42" i="164"/>
  <c r="E42" i="164"/>
  <c r="AJ125" i="164"/>
  <c r="AI125" i="164"/>
  <c r="AE125" i="164"/>
  <c r="AD125" i="164"/>
  <c r="AE41" i="164"/>
  <c r="AD41" i="164"/>
  <c r="Z41" i="164"/>
  <c r="Y41" i="164"/>
  <c r="U41" i="164"/>
  <c r="T41" i="164"/>
  <c r="K41" i="164"/>
  <c r="J41" i="164"/>
  <c r="F41" i="164"/>
  <c r="E41" i="164"/>
  <c r="AE124" i="164"/>
  <c r="AD124" i="164"/>
  <c r="Z40" i="164"/>
  <c r="Y40" i="164"/>
  <c r="U40" i="164"/>
  <c r="T40" i="164"/>
  <c r="K40" i="164"/>
  <c r="J40" i="164"/>
  <c r="F40" i="164"/>
  <c r="E40" i="164"/>
  <c r="Z39" i="164"/>
  <c r="Y39" i="164"/>
  <c r="U39" i="164"/>
  <c r="T39" i="164"/>
  <c r="P39" i="164"/>
  <c r="O39" i="164"/>
  <c r="K39" i="164"/>
  <c r="J39" i="164"/>
  <c r="F39" i="164"/>
  <c r="E39" i="164"/>
  <c r="AJ122" i="164"/>
  <c r="AI122" i="164"/>
  <c r="AE122" i="164"/>
  <c r="AD122" i="164"/>
  <c r="AE38" i="164"/>
  <c r="AD38" i="164"/>
  <c r="Z38" i="164"/>
  <c r="Y38" i="164"/>
  <c r="U38" i="164"/>
  <c r="T38" i="164"/>
  <c r="AE121" i="164"/>
  <c r="AD121" i="164"/>
  <c r="Z37" i="164"/>
  <c r="Y37" i="164"/>
  <c r="U37" i="164"/>
  <c r="T37" i="164"/>
  <c r="AE120" i="164"/>
  <c r="AD120" i="164"/>
  <c r="AE36" i="164"/>
  <c r="AD36" i="164"/>
  <c r="U36" i="164"/>
  <c r="T36" i="164"/>
  <c r="P36" i="164"/>
  <c r="O36" i="164"/>
  <c r="F36" i="164"/>
  <c r="E36" i="164"/>
  <c r="AE35" i="164"/>
  <c r="AD35" i="164"/>
  <c r="Z35" i="164"/>
  <c r="Y35" i="164"/>
  <c r="F35" i="164"/>
  <c r="E35" i="164"/>
  <c r="AJ118" i="164"/>
  <c r="AI118" i="164"/>
  <c r="AE118" i="164"/>
  <c r="AD118" i="164"/>
  <c r="AE34" i="164"/>
  <c r="AD34" i="164"/>
  <c r="P34" i="164"/>
  <c r="O34" i="164"/>
  <c r="F34" i="164"/>
  <c r="E34" i="164"/>
  <c r="AJ117" i="164"/>
  <c r="AE33" i="164"/>
  <c r="AD33" i="164"/>
  <c r="K33" i="164"/>
  <c r="J33" i="164"/>
  <c r="AE116" i="164"/>
  <c r="AD116" i="164"/>
  <c r="AE32" i="164"/>
  <c r="AD32" i="164"/>
  <c r="Z32" i="164"/>
  <c r="Y32" i="164"/>
  <c r="U32" i="164"/>
  <c r="T32" i="164"/>
  <c r="K32" i="164"/>
  <c r="J32" i="164"/>
  <c r="AE31" i="164"/>
  <c r="AD31" i="164"/>
  <c r="U31" i="164"/>
  <c r="T31" i="164"/>
  <c r="P31" i="164"/>
  <c r="O31" i="164"/>
  <c r="K31" i="164"/>
  <c r="J31" i="164"/>
  <c r="F31" i="164"/>
  <c r="E31" i="164"/>
  <c r="AJ114" i="164"/>
  <c r="AI114" i="164"/>
  <c r="AE114" i="164"/>
  <c r="AD114" i="164"/>
  <c r="AE30" i="164"/>
  <c r="AD30" i="164"/>
  <c r="U30" i="164"/>
  <c r="T30" i="164"/>
  <c r="P30" i="164"/>
  <c r="O30" i="164"/>
  <c r="K30" i="164"/>
  <c r="J30" i="164"/>
  <c r="Z29" i="164"/>
  <c r="Y29" i="164"/>
  <c r="U29" i="164"/>
  <c r="T29" i="164"/>
  <c r="P29" i="164"/>
  <c r="K29" i="164"/>
  <c r="J29" i="164"/>
  <c r="F29" i="164"/>
  <c r="E29" i="164"/>
  <c r="AE112" i="164"/>
  <c r="AD112" i="164"/>
  <c r="AE28" i="164"/>
  <c r="AD28" i="164"/>
  <c r="U28" i="164"/>
  <c r="T28" i="164"/>
  <c r="P28" i="164"/>
  <c r="F28" i="164"/>
  <c r="E28" i="164"/>
  <c r="AJ111" i="164"/>
  <c r="AI111" i="164"/>
  <c r="AE111" i="164"/>
  <c r="AD111" i="164"/>
  <c r="AE27" i="164"/>
  <c r="AD27" i="164"/>
  <c r="Z27" i="164"/>
  <c r="Y27" i="164"/>
  <c r="U27" i="164"/>
  <c r="T27" i="164"/>
  <c r="P27" i="164"/>
  <c r="U26" i="164"/>
  <c r="T26" i="164"/>
  <c r="P26" i="164"/>
  <c r="F26" i="164"/>
  <c r="E26" i="164"/>
  <c r="AE109" i="164"/>
  <c r="AD109" i="164"/>
  <c r="AD25" i="164"/>
  <c r="U25" i="164"/>
  <c r="T25" i="164"/>
  <c r="P25" i="164"/>
  <c r="AJ108" i="164"/>
  <c r="AI108" i="164"/>
  <c r="AE108" i="164"/>
  <c r="AD108" i="164"/>
  <c r="Z24" i="164"/>
  <c r="Y24" i="164"/>
  <c r="U24" i="164"/>
  <c r="T24" i="164"/>
  <c r="F24" i="164"/>
  <c r="E24" i="164"/>
  <c r="AJ107" i="164"/>
  <c r="AE107" i="164"/>
  <c r="AD107" i="164"/>
  <c r="U23" i="164"/>
  <c r="T23" i="164"/>
  <c r="P23" i="164"/>
  <c r="O23" i="164"/>
  <c r="AE106" i="164"/>
  <c r="AD106" i="164"/>
  <c r="Y22" i="164"/>
  <c r="U22" i="164"/>
  <c r="T22" i="164"/>
  <c r="F22" i="164"/>
  <c r="E22" i="164"/>
  <c r="AE105" i="164"/>
  <c r="AD105" i="164"/>
  <c r="AE21" i="164"/>
  <c r="AD21" i="164"/>
  <c r="U21" i="164"/>
  <c r="T21" i="164"/>
  <c r="P21" i="164"/>
  <c r="O21" i="164"/>
  <c r="F21" i="164"/>
  <c r="E21" i="164"/>
  <c r="AE104" i="164"/>
  <c r="AD104" i="164"/>
  <c r="U20" i="164"/>
  <c r="T20" i="164"/>
  <c r="P20" i="164"/>
  <c r="F20" i="164"/>
  <c r="E20" i="164"/>
  <c r="AJ103" i="164"/>
  <c r="AI103" i="164"/>
  <c r="AE103" i="164"/>
  <c r="AD103" i="164"/>
  <c r="U19" i="164"/>
  <c r="T19" i="164"/>
  <c r="P19" i="164"/>
  <c r="K19" i="164"/>
  <c r="J19" i="164"/>
  <c r="AE18" i="164"/>
  <c r="AD18" i="164"/>
  <c r="Z18" i="164"/>
  <c r="Y18" i="164"/>
  <c r="U18" i="164"/>
  <c r="T18" i="164"/>
  <c r="P18" i="164"/>
  <c r="F18" i="164"/>
  <c r="E18" i="164"/>
  <c r="AE101" i="164"/>
  <c r="AD101" i="164"/>
  <c r="U17" i="164"/>
  <c r="T17" i="164"/>
  <c r="P17" i="164"/>
  <c r="Z16" i="164"/>
  <c r="Y16" i="164"/>
  <c r="U16" i="164"/>
  <c r="T16" i="164"/>
  <c r="P16" i="164"/>
  <c r="F16" i="164"/>
  <c r="E16" i="164"/>
  <c r="AJ99" i="164"/>
  <c r="AI99" i="164"/>
  <c r="AE99" i="164"/>
  <c r="AD99" i="164"/>
  <c r="AE15" i="164"/>
  <c r="AD15" i="164"/>
  <c r="U15" i="164"/>
  <c r="T15" i="164"/>
  <c r="P15" i="164"/>
  <c r="K15" i="164"/>
  <c r="J15" i="164"/>
  <c r="AE98" i="164"/>
  <c r="AD98" i="164"/>
  <c r="U14" i="164"/>
  <c r="T14" i="164"/>
  <c r="P14" i="164"/>
  <c r="K14" i="164"/>
  <c r="J14" i="164"/>
  <c r="F14" i="164"/>
  <c r="E14" i="164"/>
  <c r="AE97" i="164"/>
  <c r="AD97" i="164"/>
  <c r="AE13" i="164"/>
  <c r="AD13" i="164"/>
  <c r="P13" i="164"/>
  <c r="K13" i="164"/>
  <c r="J13" i="164"/>
  <c r="AE96" i="164"/>
  <c r="AD96" i="164"/>
  <c r="P12" i="164"/>
  <c r="F12" i="164"/>
  <c r="E12" i="164"/>
  <c r="AE11" i="164"/>
  <c r="AD11" i="164"/>
  <c r="U11" i="164"/>
  <c r="T11" i="164"/>
  <c r="K11" i="164"/>
  <c r="J11" i="164"/>
  <c r="AJ94" i="164"/>
  <c r="AI94" i="164"/>
  <c r="Z10" i="164"/>
  <c r="Y10" i="164"/>
  <c r="U10" i="164"/>
  <c r="T10" i="164"/>
  <c r="P10" i="164"/>
  <c r="O10" i="164"/>
  <c r="F10" i="164"/>
  <c r="E10" i="164"/>
  <c r="AJ93" i="164"/>
  <c r="AE93" i="164"/>
  <c r="AD93" i="164"/>
  <c r="U9" i="164"/>
  <c r="T9" i="164"/>
  <c r="AJ92" i="164"/>
  <c r="AI92" i="164"/>
  <c r="AE92" i="164"/>
  <c r="AD92" i="164"/>
  <c r="AE8" i="164"/>
  <c r="AD8" i="164"/>
  <c r="U8" i="164"/>
  <c r="T8" i="164"/>
  <c r="P8" i="164"/>
  <c r="O8" i="164"/>
  <c r="K8" i="164"/>
  <c r="J8" i="164"/>
  <c r="F8" i="164"/>
  <c r="E8" i="164"/>
  <c r="U7" i="164"/>
  <c r="T7" i="164"/>
  <c r="Z6" i="164"/>
  <c r="Y6" i="164"/>
  <c r="U6" i="164"/>
  <c r="T6" i="164"/>
  <c r="P6" i="164"/>
  <c r="O6" i="164"/>
  <c r="AE5" i="164"/>
  <c r="AD5" i="164"/>
  <c r="K5" i="164"/>
  <c r="J5" i="164"/>
  <c r="F5" i="164"/>
  <c r="E5" i="164"/>
  <c r="Z4" i="164"/>
  <c r="Y4" i="164"/>
  <c r="U4" i="164"/>
  <c r="T4" i="164"/>
  <c r="AJ87" i="164"/>
  <c r="AI87" i="164"/>
  <c r="AE87" i="164"/>
  <c r="AD87" i="164"/>
  <c r="AE3" i="164"/>
  <c r="AD3" i="164"/>
  <c r="Z3" i="164"/>
  <c r="Y3" i="164"/>
  <c r="U3" i="164"/>
  <c r="T3" i="164"/>
  <c r="P3" i="164"/>
  <c r="O3" i="164"/>
  <c r="K3" i="164"/>
  <c r="J3" i="164"/>
  <c r="F3" i="164"/>
  <c r="E3" i="164"/>
  <c r="AI85" i="164"/>
  <c r="AD85" i="164"/>
  <c r="AD1" i="164"/>
  <c r="Y1" i="164"/>
  <c r="T1" i="164"/>
  <c r="O1" i="164"/>
  <c r="J1" i="164"/>
  <c r="A1" i="164"/>
  <c r="AJ81" i="163"/>
  <c r="AI81" i="163"/>
  <c r="AJ80" i="163"/>
  <c r="AI80" i="163"/>
  <c r="AJ79" i="163"/>
  <c r="AI79" i="163"/>
  <c r="P163" i="163"/>
  <c r="O163" i="163"/>
  <c r="AJ78" i="163"/>
  <c r="AI78" i="163"/>
  <c r="P162" i="163"/>
  <c r="O162" i="163"/>
  <c r="AJ77" i="163"/>
  <c r="AI77" i="163"/>
  <c r="P161" i="163"/>
  <c r="O161" i="163"/>
  <c r="U160" i="163"/>
  <c r="T160" i="163"/>
  <c r="P160" i="163"/>
  <c r="O160" i="163"/>
  <c r="AJ75" i="163"/>
  <c r="AI75" i="163"/>
  <c r="AJ74" i="163"/>
  <c r="AI74" i="163"/>
  <c r="P158" i="163"/>
  <c r="O158" i="163"/>
  <c r="F158" i="163"/>
  <c r="E158" i="163"/>
  <c r="P157" i="163"/>
  <c r="O157" i="163"/>
  <c r="F157" i="163"/>
  <c r="E157" i="163"/>
  <c r="U156" i="163"/>
  <c r="T156" i="163"/>
  <c r="P156" i="163"/>
  <c r="O156" i="163"/>
  <c r="U154" i="163"/>
  <c r="T154" i="163"/>
  <c r="P154" i="163"/>
  <c r="O154" i="163"/>
  <c r="AJ69" i="163"/>
  <c r="AI69" i="163"/>
  <c r="P153" i="163"/>
  <c r="O153" i="163"/>
  <c r="F153" i="163"/>
  <c r="E153" i="163"/>
  <c r="P152" i="163"/>
  <c r="O152" i="163"/>
  <c r="F152" i="163"/>
  <c r="E152" i="163"/>
  <c r="U151" i="163"/>
  <c r="T151" i="163"/>
  <c r="P151" i="163"/>
  <c r="O151" i="163"/>
  <c r="F151" i="163"/>
  <c r="E151" i="163"/>
  <c r="AJ66" i="163"/>
  <c r="AI66" i="163"/>
  <c r="P150" i="163"/>
  <c r="O150" i="163"/>
  <c r="F150" i="163"/>
  <c r="E150" i="163"/>
  <c r="P149" i="163"/>
  <c r="O149" i="163"/>
  <c r="F149" i="163"/>
  <c r="E149" i="163"/>
  <c r="U148" i="163"/>
  <c r="T148" i="163"/>
  <c r="P148" i="163"/>
  <c r="O148" i="163"/>
  <c r="F148" i="163"/>
  <c r="E148" i="163"/>
  <c r="AJ63" i="163"/>
  <c r="AI63" i="163"/>
  <c r="F147" i="163"/>
  <c r="E147" i="163"/>
  <c r="P146" i="163"/>
  <c r="O146" i="163"/>
  <c r="U145" i="163"/>
  <c r="T145" i="163"/>
  <c r="AJ60" i="163"/>
  <c r="AI60" i="163"/>
  <c r="P144" i="163"/>
  <c r="O144" i="163"/>
  <c r="F144" i="163"/>
  <c r="E144" i="163"/>
  <c r="P143" i="163"/>
  <c r="O143" i="163"/>
  <c r="AJ58" i="163"/>
  <c r="AI58" i="163"/>
  <c r="U142" i="163"/>
  <c r="T142" i="163"/>
  <c r="P142" i="163"/>
  <c r="O142" i="163"/>
  <c r="K142" i="163"/>
  <c r="J142" i="163"/>
  <c r="P141" i="163"/>
  <c r="O141" i="163"/>
  <c r="F141" i="163"/>
  <c r="E141" i="163"/>
  <c r="AJ56" i="163"/>
  <c r="AI56" i="163"/>
  <c r="P140" i="163"/>
  <c r="O140" i="163"/>
  <c r="AJ55" i="163"/>
  <c r="AI55" i="163"/>
  <c r="Z139" i="163"/>
  <c r="Y139" i="163"/>
  <c r="P139" i="163"/>
  <c r="O139" i="163"/>
  <c r="K139" i="163"/>
  <c r="J139" i="163"/>
  <c r="AJ54" i="163"/>
  <c r="AI54" i="163"/>
  <c r="U138" i="163"/>
  <c r="T138" i="163"/>
  <c r="P138" i="163"/>
  <c r="O138" i="163"/>
  <c r="F138" i="163"/>
  <c r="E138" i="163"/>
  <c r="AO62" i="163"/>
  <c r="AN62" i="163"/>
  <c r="Z137" i="163"/>
  <c r="Y137" i="163"/>
  <c r="P137" i="163"/>
  <c r="O137" i="163"/>
  <c r="U136" i="163"/>
  <c r="T136" i="163"/>
  <c r="P136" i="163"/>
  <c r="O136" i="163"/>
  <c r="K136" i="163"/>
  <c r="J136" i="163"/>
  <c r="F136" i="163"/>
  <c r="E136" i="163"/>
  <c r="AJ51" i="163"/>
  <c r="AI51" i="163"/>
  <c r="Z135" i="163"/>
  <c r="Y135" i="163"/>
  <c r="P135" i="163"/>
  <c r="O135" i="163"/>
  <c r="AO59" i="163"/>
  <c r="AN59" i="163"/>
  <c r="AJ50" i="163"/>
  <c r="AI50" i="163"/>
  <c r="U134" i="163"/>
  <c r="T134" i="163"/>
  <c r="F134" i="163"/>
  <c r="E134" i="163"/>
  <c r="Z133" i="163"/>
  <c r="Y133" i="163"/>
  <c r="P133" i="163"/>
  <c r="O133" i="163"/>
  <c r="AO57" i="163"/>
  <c r="AN57" i="163"/>
  <c r="AJ48" i="163"/>
  <c r="AI48" i="163"/>
  <c r="Z132" i="163"/>
  <c r="Y132" i="163"/>
  <c r="P132" i="163"/>
  <c r="O132" i="163"/>
  <c r="AO56" i="163"/>
  <c r="AN56" i="163"/>
  <c r="AJ47" i="163"/>
  <c r="AI47" i="163"/>
  <c r="U131" i="163"/>
  <c r="T131" i="163"/>
  <c r="P131" i="163"/>
  <c r="O131" i="163"/>
  <c r="K131" i="163"/>
  <c r="J131" i="163"/>
  <c r="F131" i="163"/>
  <c r="E131" i="163"/>
  <c r="AO55" i="163"/>
  <c r="AN55" i="163"/>
  <c r="AJ46" i="163"/>
  <c r="AI46" i="163"/>
  <c r="Z130" i="163"/>
  <c r="Y130" i="163"/>
  <c r="P130" i="163"/>
  <c r="O130" i="163"/>
  <c r="F130" i="163"/>
  <c r="E130" i="163"/>
  <c r="AO54" i="163"/>
  <c r="AN54" i="163"/>
  <c r="AJ45" i="163"/>
  <c r="AI45" i="163"/>
  <c r="K129" i="163"/>
  <c r="J129" i="163"/>
  <c r="AO53" i="163"/>
  <c r="AN53" i="163"/>
  <c r="AJ44" i="163"/>
  <c r="AI44" i="163"/>
  <c r="Z128" i="163"/>
  <c r="Y128" i="163"/>
  <c r="U128" i="163"/>
  <c r="T128" i="163"/>
  <c r="P128" i="163"/>
  <c r="O128" i="163"/>
  <c r="K128" i="163"/>
  <c r="J128" i="163"/>
  <c r="F128" i="163"/>
  <c r="E128" i="163"/>
  <c r="AJ43" i="163"/>
  <c r="AI43" i="163"/>
  <c r="P127" i="163"/>
  <c r="O127" i="163"/>
  <c r="AO51" i="163"/>
  <c r="AN51" i="163"/>
  <c r="Z126" i="163"/>
  <c r="Y126" i="163"/>
  <c r="U126" i="163"/>
  <c r="T126" i="163"/>
  <c r="E126" i="163"/>
  <c r="AO50" i="163"/>
  <c r="AN50" i="163"/>
  <c r="P125" i="163"/>
  <c r="O125" i="163"/>
  <c r="K125" i="163"/>
  <c r="J125" i="163"/>
  <c r="AO49" i="163"/>
  <c r="AN49" i="163"/>
  <c r="AJ40" i="163"/>
  <c r="AI40" i="163"/>
  <c r="Z124" i="163"/>
  <c r="Y124" i="163"/>
  <c r="U124" i="163"/>
  <c r="T124" i="163"/>
  <c r="P124" i="163"/>
  <c r="O124" i="163"/>
  <c r="AJ39" i="163"/>
  <c r="AI39" i="163"/>
  <c r="Z123" i="163"/>
  <c r="Y123" i="163"/>
  <c r="P123" i="163"/>
  <c r="O123" i="163"/>
  <c r="AO47" i="163"/>
  <c r="AN47" i="163"/>
  <c r="AJ38" i="163"/>
  <c r="AI38" i="163"/>
  <c r="U122" i="163"/>
  <c r="T122" i="163"/>
  <c r="P122" i="163"/>
  <c r="O122" i="163"/>
  <c r="AJ37" i="163"/>
  <c r="AI37" i="163"/>
  <c r="Z121" i="163"/>
  <c r="Y121" i="163"/>
  <c r="P121" i="163"/>
  <c r="O121" i="163"/>
  <c r="K121" i="163"/>
  <c r="J121" i="163"/>
  <c r="F121" i="163"/>
  <c r="E121" i="163"/>
  <c r="AJ35" i="163"/>
  <c r="AI35" i="163"/>
  <c r="Z119" i="163"/>
  <c r="Y119" i="163"/>
  <c r="P119" i="163"/>
  <c r="O119" i="163"/>
  <c r="AO43" i="163"/>
  <c r="AN43" i="163"/>
  <c r="U118" i="163"/>
  <c r="T118" i="163"/>
  <c r="AJ33" i="163"/>
  <c r="AI33" i="163"/>
  <c r="Z117" i="163"/>
  <c r="Y117" i="163"/>
  <c r="P117" i="163"/>
  <c r="O117" i="163"/>
  <c r="F117" i="163"/>
  <c r="E117" i="163"/>
  <c r="AJ32" i="163"/>
  <c r="AI32" i="163"/>
  <c r="U116" i="163"/>
  <c r="T116" i="163"/>
  <c r="K116" i="163"/>
  <c r="J116" i="163"/>
  <c r="F116" i="163"/>
  <c r="E116" i="163"/>
  <c r="AO40" i="163"/>
  <c r="AN40" i="163"/>
  <c r="AJ31" i="163"/>
  <c r="AI31" i="163"/>
  <c r="Z115" i="163"/>
  <c r="Y115" i="163"/>
  <c r="U115" i="163"/>
  <c r="T115" i="163"/>
  <c r="P115" i="163"/>
  <c r="O115" i="163"/>
  <c r="K115" i="163"/>
  <c r="J115" i="163"/>
  <c r="AO39" i="163"/>
  <c r="AN39" i="163"/>
  <c r="AJ30" i="163"/>
  <c r="AI30" i="163"/>
  <c r="F114" i="163"/>
  <c r="E114" i="163"/>
  <c r="AJ29" i="163"/>
  <c r="AI29" i="163"/>
  <c r="Z113" i="163"/>
  <c r="Y113" i="163"/>
  <c r="U113" i="163"/>
  <c r="T113" i="163"/>
  <c r="AJ28" i="163"/>
  <c r="AI28" i="163"/>
  <c r="K112" i="163"/>
  <c r="J112" i="163"/>
  <c r="F112" i="163"/>
  <c r="E112" i="163"/>
  <c r="AO36" i="163"/>
  <c r="AN36" i="163"/>
  <c r="U111" i="163"/>
  <c r="T111" i="163"/>
  <c r="P111" i="163"/>
  <c r="O111" i="163"/>
  <c r="AJ26" i="163"/>
  <c r="AI26" i="163"/>
  <c r="Z110" i="163"/>
  <c r="Y110" i="163"/>
  <c r="U110" i="163"/>
  <c r="T110" i="163"/>
  <c r="AO34" i="163"/>
  <c r="AN34" i="163"/>
  <c r="AJ25" i="163"/>
  <c r="AI25" i="163"/>
  <c r="U109" i="163"/>
  <c r="K109" i="163"/>
  <c r="J109" i="163"/>
  <c r="U108" i="163"/>
  <c r="P108" i="163"/>
  <c r="O108" i="163"/>
  <c r="K108" i="163"/>
  <c r="J108" i="163"/>
  <c r="F108" i="163"/>
  <c r="E108" i="163"/>
  <c r="AN32" i="163"/>
  <c r="AJ23" i="163"/>
  <c r="AI23" i="163"/>
  <c r="Z107" i="163"/>
  <c r="Y107" i="163"/>
  <c r="U107" i="163"/>
  <c r="F107" i="163"/>
  <c r="E107" i="163"/>
  <c r="AJ22" i="163"/>
  <c r="AI22" i="163"/>
  <c r="U106" i="163"/>
  <c r="O106" i="163"/>
  <c r="B106" i="163"/>
  <c r="A106" i="163"/>
  <c r="AJ21" i="163"/>
  <c r="AI21" i="163"/>
  <c r="Z105" i="163"/>
  <c r="Y105" i="163"/>
  <c r="U105" i="163"/>
  <c r="K105" i="163"/>
  <c r="J105" i="163"/>
  <c r="B105" i="163"/>
  <c r="A105" i="163"/>
  <c r="AJ20" i="163"/>
  <c r="AI20" i="163"/>
  <c r="U104" i="163"/>
  <c r="F104" i="163"/>
  <c r="E104" i="163"/>
  <c r="B104" i="163"/>
  <c r="A104" i="163"/>
  <c r="AO28" i="163"/>
  <c r="AN28" i="163"/>
  <c r="Z103" i="163"/>
  <c r="Y103" i="163"/>
  <c r="U103" i="163"/>
  <c r="F103" i="163"/>
  <c r="E103" i="163"/>
  <c r="B103" i="163"/>
  <c r="A103" i="163"/>
  <c r="U102" i="163"/>
  <c r="P102" i="163"/>
  <c r="O102" i="163"/>
  <c r="F102" i="163"/>
  <c r="E102" i="163"/>
  <c r="B102" i="163"/>
  <c r="A102" i="163"/>
  <c r="AO26" i="163"/>
  <c r="AN26" i="163"/>
  <c r="AJ17" i="163"/>
  <c r="AI17" i="163"/>
  <c r="U101" i="163"/>
  <c r="B101" i="163"/>
  <c r="A101" i="163"/>
  <c r="Z100" i="163"/>
  <c r="Y100" i="163"/>
  <c r="U100" i="163"/>
  <c r="K100" i="163"/>
  <c r="J100" i="163"/>
  <c r="F100" i="163"/>
  <c r="E100" i="163"/>
  <c r="B100" i="163"/>
  <c r="A100" i="163"/>
  <c r="Z99" i="163"/>
  <c r="Y99" i="163"/>
  <c r="U99" i="163"/>
  <c r="B99" i="163"/>
  <c r="A99" i="163"/>
  <c r="AO23" i="163"/>
  <c r="AN23" i="163"/>
  <c r="U98" i="163"/>
  <c r="P98" i="163"/>
  <c r="O98" i="163"/>
  <c r="F98" i="163"/>
  <c r="E98" i="163"/>
  <c r="B98" i="163"/>
  <c r="A98" i="163"/>
  <c r="AJ13" i="163"/>
  <c r="AI13" i="163"/>
  <c r="Z97" i="163"/>
  <c r="Y97" i="163"/>
  <c r="U97" i="163"/>
  <c r="B97" i="163"/>
  <c r="A97" i="163"/>
  <c r="U96" i="163"/>
  <c r="F96" i="163"/>
  <c r="E96" i="163"/>
  <c r="B96" i="163"/>
  <c r="A96" i="163"/>
  <c r="AO20" i="163"/>
  <c r="AN20" i="163"/>
  <c r="Z95" i="163"/>
  <c r="Y95" i="163"/>
  <c r="U95" i="163"/>
  <c r="P95" i="163"/>
  <c r="O95" i="163"/>
  <c r="F95" i="163"/>
  <c r="E95" i="163"/>
  <c r="B95" i="163"/>
  <c r="A95" i="163"/>
  <c r="AJ10" i="163"/>
  <c r="AI10" i="163"/>
  <c r="Z94" i="163"/>
  <c r="Y94" i="163"/>
  <c r="U94" i="163"/>
  <c r="K94" i="163"/>
  <c r="J94" i="163"/>
  <c r="F94" i="163"/>
  <c r="E94" i="163"/>
  <c r="B94" i="163"/>
  <c r="A94" i="163"/>
  <c r="AO18" i="163"/>
  <c r="AN18" i="163"/>
  <c r="AJ9" i="163"/>
  <c r="AI9" i="163"/>
  <c r="Z93" i="163"/>
  <c r="Y93" i="163"/>
  <c r="U93" i="163"/>
  <c r="B93" i="163"/>
  <c r="A93" i="163"/>
  <c r="AJ8" i="163"/>
  <c r="AI8" i="163"/>
  <c r="U92" i="163"/>
  <c r="P92" i="163"/>
  <c r="O92" i="163"/>
  <c r="F92" i="163"/>
  <c r="E92" i="163"/>
  <c r="B92" i="163"/>
  <c r="A92" i="163"/>
  <c r="AJ7" i="163"/>
  <c r="AI7" i="163"/>
  <c r="Z91" i="163"/>
  <c r="Y91" i="163"/>
  <c r="U91" i="163"/>
  <c r="F91" i="163"/>
  <c r="E91" i="163"/>
  <c r="B91" i="163"/>
  <c r="A91" i="163"/>
  <c r="AO15" i="163"/>
  <c r="AN15" i="163"/>
  <c r="AJ6" i="163"/>
  <c r="AI6" i="163"/>
  <c r="U90" i="163"/>
  <c r="T90" i="163"/>
  <c r="B90" i="163"/>
  <c r="A90" i="163"/>
  <c r="AJ5" i="163"/>
  <c r="AI5" i="163"/>
  <c r="Z89" i="163"/>
  <c r="Y89" i="163"/>
  <c r="P89" i="163"/>
  <c r="O89" i="163"/>
  <c r="B89" i="163"/>
  <c r="A89" i="163"/>
  <c r="AJ4" i="163"/>
  <c r="AI4" i="163"/>
  <c r="K88" i="163"/>
  <c r="J88" i="163"/>
  <c r="C88" i="163"/>
  <c r="A88" i="163"/>
  <c r="AO12" i="163"/>
  <c r="AN12" i="163"/>
  <c r="AJ3" i="163"/>
  <c r="AI3" i="163"/>
  <c r="Z87" i="163"/>
  <c r="Y87" i="163"/>
  <c r="U87" i="163"/>
  <c r="T87" i="163"/>
  <c r="P87" i="163"/>
  <c r="O87" i="163"/>
  <c r="K87" i="163"/>
  <c r="J87" i="163"/>
  <c r="F87" i="163"/>
  <c r="E87" i="163"/>
  <c r="AN1" i="163"/>
  <c r="AI1" i="163"/>
  <c r="Y85" i="163"/>
  <c r="T85" i="163"/>
  <c r="O85" i="163"/>
  <c r="J85" i="163"/>
  <c r="E85" i="163"/>
  <c r="AO9" i="163"/>
  <c r="AN9" i="163"/>
  <c r="P81" i="163"/>
  <c r="O81" i="163"/>
  <c r="P80" i="163"/>
  <c r="O80" i="163"/>
  <c r="AO6" i="163"/>
  <c r="AN6" i="163"/>
  <c r="AE79" i="163"/>
  <c r="AD79" i="163"/>
  <c r="AE78" i="163"/>
  <c r="AD78" i="163"/>
  <c r="AE77" i="163"/>
  <c r="AD77" i="163"/>
  <c r="AO3" i="163"/>
  <c r="AN3" i="163"/>
  <c r="AE76" i="163"/>
  <c r="AD76" i="163"/>
  <c r="P76" i="163"/>
  <c r="O76" i="163"/>
  <c r="P75" i="163"/>
  <c r="O75" i="163"/>
  <c r="AE74" i="163"/>
  <c r="AD74" i="163"/>
  <c r="AJ157" i="163"/>
  <c r="AI157" i="163"/>
  <c r="AE157" i="163"/>
  <c r="AD157" i="163"/>
  <c r="AE73" i="163"/>
  <c r="AD73" i="163"/>
  <c r="P73" i="163"/>
  <c r="O73" i="163"/>
  <c r="AE72" i="163"/>
  <c r="AD72" i="163"/>
  <c r="AE71" i="163"/>
  <c r="AD71" i="163"/>
  <c r="U71" i="163"/>
  <c r="T71" i="163"/>
  <c r="AJ154" i="163"/>
  <c r="AI154" i="163"/>
  <c r="AE70" i="163"/>
  <c r="AD70" i="163"/>
  <c r="U70" i="163"/>
  <c r="T70" i="163"/>
  <c r="P70" i="163"/>
  <c r="O70" i="163"/>
  <c r="AE69" i="163"/>
  <c r="AD69" i="163"/>
  <c r="P69" i="163"/>
  <c r="O69" i="163"/>
  <c r="AE68" i="163"/>
  <c r="AD68" i="163"/>
  <c r="U68" i="163"/>
  <c r="T68" i="163"/>
  <c r="U67" i="163"/>
  <c r="T67" i="163"/>
  <c r="P67" i="163"/>
  <c r="O67" i="163"/>
  <c r="AJ150" i="163"/>
  <c r="AI150" i="163"/>
  <c r="AE149" i="163"/>
  <c r="AD149" i="163"/>
  <c r="AJ148" i="163"/>
  <c r="AI148" i="163"/>
  <c r="AE64" i="163"/>
  <c r="AD64" i="163"/>
  <c r="U64" i="163"/>
  <c r="T64" i="163"/>
  <c r="P64" i="163"/>
  <c r="O64" i="163"/>
  <c r="U63" i="163"/>
  <c r="T63" i="163"/>
  <c r="P63" i="163"/>
  <c r="O63" i="163"/>
  <c r="F63" i="163"/>
  <c r="E63" i="163"/>
  <c r="AE62" i="163"/>
  <c r="AD62" i="163"/>
  <c r="U62" i="163"/>
  <c r="T62" i="163"/>
  <c r="F62" i="163"/>
  <c r="E62" i="163"/>
  <c r="AJ145" i="163"/>
  <c r="AI145" i="163"/>
  <c r="AE145" i="163"/>
  <c r="AD145" i="163"/>
  <c r="U61" i="163"/>
  <c r="T61" i="163"/>
  <c r="F61" i="163"/>
  <c r="E61" i="163"/>
  <c r="AJ144" i="163"/>
  <c r="AE144" i="163"/>
  <c r="AE60" i="163"/>
  <c r="AD60" i="163"/>
  <c r="U60" i="163"/>
  <c r="T60" i="163"/>
  <c r="F60" i="163"/>
  <c r="E60" i="163"/>
  <c r="AE143" i="163"/>
  <c r="AE59" i="163"/>
  <c r="AD59" i="163"/>
  <c r="P59" i="163"/>
  <c r="O59" i="163"/>
  <c r="F59" i="163"/>
  <c r="E59" i="163"/>
  <c r="AE142" i="163"/>
  <c r="U58" i="163"/>
  <c r="T58" i="163"/>
  <c r="F58" i="163"/>
  <c r="E58" i="163"/>
  <c r="AE141" i="163"/>
  <c r="AE57" i="163"/>
  <c r="AD57" i="163"/>
  <c r="P57" i="163"/>
  <c r="O57" i="163"/>
  <c r="F57" i="163"/>
  <c r="E57" i="163"/>
  <c r="AE140" i="163"/>
  <c r="AE56" i="163"/>
  <c r="AD56" i="163"/>
  <c r="U56" i="163"/>
  <c r="T56" i="163"/>
  <c r="F56" i="163"/>
  <c r="E56" i="163"/>
  <c r="AJ139" i="163"/>
  <c r="AI139" i="163"/>
  <c r="AE139" i="163"/>
  <c r="AE55" i="163"/>
  <c r="AD55" i="163"/>
  <c r="AE138" i="163"/>
  <c r="U54" i="163"/>
  <c r="T54" i="163"/>
  <c r="P54" i="163"/>
  <c r="O54" i="163"/>
  <c r="F54" i="163"/>
  <c r="E54" i="163"/>
  <c r="AE137" i="163"/>
  <c r="Z53" i="163"/>
  <c r="Y53" i="163"/>
  <c r="P53" i="163"/>
  <c r="O53" i="163"/>
  <c r="AE136" i="163"/>
  <c r="AE52" i="163"/>
  <c r="AD52" i="163"/>
  <c r="AE135" i="163"/>
  <c r="AE51" i="163"/>
  <c r="AD51" i="163"/>
  <c r="Z51" i="163"/>
  <c r="Y51" i="163"/>
  <c r="P51" i="163"/>
  <c r="O51" i="163"/>
  <c r="AJ134" i="163"/>
  <c r="AI134" i="163"/>
  <c r="AE134" i="163"/>
  <c r="AD134" i="163"/>
  <c r="Z50" i="163"/>
  <c r="Y50" i="163"/>
  <c r="U50" i="163"/>
  <c r="T50" i="163"/>
  <c r="F50" i="163"/>
  <c r="E50" i="163"/>
  <c r="AE133" i="163"/>
  <c r="AD133" i="163"/>
  <c r="AE49" i="163"/>
  <c r="AD49" i="163"/>
  <c r="Z49" i="163"/>
  <c r="Y49" i="163"/>
  <c r="K49" i="163"/>
  <c r="J49" i="163"/>
  <c r="AE132" i="163"/>
  <c r="AD132" i="163"/>
  <c r="AE48" i="163"/>
  <c r="AD48" i="163"/>
  <c r="Z48" i="163"/>
  <c r="Y48" i="163"/>
  <c r="K48" i="163"/>
  <c r="J48" i="163"/>
  <c r="AE131" i="163"/>
  <c r="AD131" i="163"/>
  <c r="AE47" i="163"/>
  <c r="AD47" i="163"/>
  <c r="Z47" i="163"/>
  <c r="Y47" i="163"/>
  <c r="P47" i="163"/>
  <c r="O47" i="163"/>
  <c r="F47" i="163"/>
  <c r="E47" i="163"/>
  <c r="AE130" i="163"/>
  <c r="AD130" i="163"/>
  <c r="Z46" i="163"/>
  <c r="Y46" i="163"/>
  <c r="U46" i="163"/>
  <c r="T46" i="163"/>
  <c r="P46" i="163"/>
  <c r="O46" i="163"/>
  <c r="K46" i="163"/>
  <c r="J46" i="163"/>
  <c r="AJ129" i="163"/>
  <c r="AI129" i="163"/>
  <c r="AE129" i="163"/>
  <c r="AD129" i="163"/>
  <c r="U45" i="163"/>
  <c r="T45" i="163"/>
  <c r="P45" i="163"/>
  <c r="O45" i="163"/>
  <c r="AJ128" i="163"/>
  <c r="AE128" i="163"/>
  <c r="AD128" i="163"/>
  <c r="AE44" i="163"/>
  <c r="AD44" i="163"/>
  <c r="Z44" i="163"/>
  <c r="Y44" i="163"/>
  <c r="F44" i="163"/>
  <c r="E44" i="163"/>
  <c r="AE127" i="163"/>
  <c r="AD127" i="163"/>
  <c r="K43" i="163"/>
  <c r="J43" i="163"/>
  <c r="F43" i="163"/>
  <c r="E43" i="163"/>
  <c r="AE126" i="163"/>
  <c r="AD126" i="163"/>
  <c r="AE42" i="163"/>
  <c r="AD42" i="163"/>
  <c r="Z42" i="163"/>
  <c r="Y42" i="163"/>
  <c r="U42" i="163"/>
  <c r="T42" i="163"/>
  <c r="P42" i="163"/>
  <c r="O42" i="163"/>
  <c r="F42" i="163"/>
  <c r="E42" i="163"/>
  <c r="AJ125" i="163"/>
  <c r="AI125" i="163"/>
  <c r="AE125" i="163"/>
  <c r="AD125" i="163"/>
  <c r="AE41" i="163"/>
  <c r="AD41" i="163"/>
  <c r="Z41" i="163"/>
  <c r="Y41" i="163"/>
  <c r="U41" i="163"/>
  <c r="T41" i="163"/>
  <c r="K41" i="163"/>
  <c r="J41" i="163"/>
  <c r="F41" i="163"/>
  <c r="E41" i="163"/>
  <c r="AE124" i="163"/>
  <c r="AD124" i="163"/>
  <c r="Z40" i="163"/>
  <c r="Y40" i="163"/>
  <c r="U40" i="163"/>
  <c r="T40" i="163"/>
  <c r="K40" i="163"/>
  <c r="J40" i="163"/>
  <c r="F40" i="163"/>
  <c r="E40" i="163"/>
  <c r="Z39" i="163"/>
  <c r="Y39" i="163"/>
  <c r="U39" i="163"/>
  <c r="T39" i="163"/>
  <c r="P39" i="163"/>
  <c r="O39" i="163"/>
  <c r="K39" i="163"/>
  <c r="J39" i="163"/>
  <c r="F39" i="163"/>
  <c r="E39" i="163"/>
  <c r="AJ122" i="163"/>
  <c r="AI122" i="163"/>
  <c r="AE122" i="163"/>
  <c r="AD122" i="163"/>
  <c r="AE38" i="163"/>
  <c r="AD38" i="163"/>
  <c r="Z38" i="163"/>
  <c r="Y38" i="163"/>
  <c r="U38" i="163"/>
  <c r="T38" i="163"/>
  <c r="AE121" i="163"/>
  <c r="AD121" i="163"/>
  <c r="Z37" i="163"/>
  <c r="Y37" i="163"/>
  <c r="U37" i="163"/>
  <c r="T37" i="163"/>
  <c r="AE120" i="163"/>
  <c r="AD120" i="163"/>
  <c r="AE36" i="163"/>
  <c r="AD36" i="163"/>
  <c r="U36" i="163"/>
  <c r="T36" i="163"/>
  <c r="P36" i="163"/>
  <c r="O36" i="163"/>
  <c r="F36" i="163"/>
  <c r="E36" i="163"/>
  <c r="AE35" i="163"/>
  <c r="AD35" i="163"/>
  <c r="Z35" i="163"/>
  <c r="Y35" i="163"/>
  <c r="F35" i="163"/>
  <c r="E35" i="163"/>
  <c r="AJ118" i="163"/>
  <c r="AI118" i="163"/>
  <c r="AE118" i="163"/>
  <c r="AD118" i="163"/>
  <c r="AE34" i="163"/>
  <c r="AD34" i="163"/>
  <c r="P34" i="163"/>
  <c r="O34" i="163"/>
  <c r="F34" i="163"/>
  <c r="E34" i="163"/>
  <c r="AJ117" i="163"/>
  <c r="AE33" i="163"/>
  <c r="AD33" i="163"/>
  <c r="K33" i="163"/>
  <c r="J33" i="163"/>
  <c r="AE116" i="163"/>
  <c r="AD116" i="163"/>
  <c r="AE32" i="163"/>
  <c r="AD32" i="163"/>
  <c r="Z32" i="163"/>
  <c r="Y32" i="163"/>
  <c r="U32" i="163"/>
  <c r="T32" i="163"/>
  <c r="K32" i="163"/>
  <c r="J32" i="163"/>
  <c r="AE31" i="163"/>
  <c r="AD31" i="163"/>
  <c r="U31" i="163"/>
  <c r="T31" i="163"/>
  <c r="P31" i="163"/>
  <c r="O31" i="163"/>
  <c r="K31" i="163"/>
  <c r="J31" i="163"/>
  <c r="F31" i="163"/>
  <c r="E31" i="163"/>
  <c r="AJ114" i="163"/>
  <c r="AI114" i="163"/>
  <c r="AE114" i="163"/>
  <c r="AD114" i="163"/>
  <c r="AE30" i="163"/>
  <c r="AD30" i="163"/>
  <c r="U30" i="163"/>
  <c r="T30" i="163"/>
  <c r="P30" i="163"/>
  <c r="O30" i="163"/>
  <c r="K30" i="163"/>
  <c r="J30" i="163"/>
  <c r="Z29" i="163"/>
  <c r="Y29" i="163"/>
  <c r="U29" i="163"/>
  <c r="T29" i="163"/>
  <c r="P29" i="163"/>
  <c r="K29" i="163"/>
  <c r="J29" i="163"/>
  <c r="F29" i="163"/>
  <c r="E29" i="163"/>
  <c r="AE112" i="163"/>
  <c r="AD112" i="163"/>
  <c r="AE28" i="163"/>
  <c r="AD28" i="163"/>
  <c r="U28" i="163"/>
  <c r="T28" i="163"/>
  <c r="P28" i="163"/>
  <c r="F28" i="163"/>
  <c r="E28" i="163"/>
  <c r="AJ111" i="163"/>
  <c r="AI111" i="163"/>
  <c r="AE111" i="163"/>
  <c r="AD111" i="163"/>
  <c r="AE27" i="163"/>
  <c r="AD27" i="163"/>
  <c r="Z27" i="163"/>
  <c r="Y27" i="163"/>
  <c r="U27" i="163"/>
  <c r="T27" i="163"/>
  <c r="P27" i="163"/>
  <c r="U26" i="163"/>
  <c r="T26" i="163"/>
  <c r="P26" i="163"/>
  <c r="F26" i="163"/>
  <c r="E26" i="163"/>
  <c r="AE109" i="163"/>
  <c r="AD109" i="163"/>
  <c r="AD25" i="163"/>
  <c r="U25" i="163"/>
  <c r="T25" i="163"/>
  <c r="P25" i="163"/>
  <c r="AJ108" i="163"/>
  <c r="AI108" i="163"/>
  <c r="AE108" i="163"/>
  <c r="AD108" i="163"/>
  <c r="Z24" i="163"/>
  <c r="Y24" i="163"/>
  <c r="U24" i="163"/>
  <c r="T24" i="163"/>
  <c r="F24" i="163"/>
  <c r="E24" i="163"/>
  <c r="AJ107" i="163"/>
  <c r="AE107" i="163"/>
  <c r="AD107" i="163"/>
  <c r="U23" i="163"/>
  <c r="T23" i="163"/>
  <c r="P23" i="163"/>
  <c r="O23" i="163"/>
  <c r="AE106" i="163"/>
  <c r="AD106" i="163"/>
  <c r="Y22" i="163"/>
  <c r="U22" i="163"/>
  <c r="T22" i="163"/>
  <c r="F22" i="163"/>
  <c r="E22" i="163"/>
  <c r="AE105" i="163"/>
  <c r="AD105" i="163"/>
  <c r="AE21" i="163"/>
  <c r="AD21" i="163"/>
  <c r="U21" i="163"/>
  <c r="T21" i="163"/>
  <c r="P21" i="163"/>
  <c r="O21" i="163"/>
  <c r="F21" i="163"/>
  <c r="E21" i="163"/>
  <c r="AE104" i="163"/>
  <c r="AD104" i="163"/>
  <c r="U20" i="163"/>
  <c r="T20" i="163"/>
  <c r="P20" i="163"/>
  <c r="F20" i="163"/>
  <c r="E20" i="163"/>
  <c r="AJ103" i="163"/>
  <c r="AI103" i="163"/>
  <c r="AE103" i="163"/>
  <c r="AD103" i="163"/>
  <c r="U19" i="163"/>
  <c r="T19" i="163"/>
  <c r="P19" i="163"/>
  <c r="K19" i="163"/>
  <c r="J19" i="163"/>
  <c r="AE18" i="163"/>
  <c r="AD18" i="163"/>
  <c r="Z18" i="163"/>
  <c r="Y18" i="163"/>
  <c r="U18" i="163"/>
  <c r="T18" i="163"/>
  <c r="P18" i="163"/>
  <c r="F18" i="163"/>
  <c r="E18" i="163"/>
  <c r="AE101" i="163"/>
  <c r="AD101" i="163"/>
  <c r="U17" i="163"/>
  <c r="T17" i="163"/>
  <c r="P17" i="163"/>
  <c r="Z16" i="163"/>
  <c r="Y16" i="163"/>
  <c r="U16" i="163"/>
  <c r="T16" i="163"/>
  <c r="P16" i="163"/>
  <c r="F16" i="163"/>
  <c r="E16" i="163"/>
  <c r="AJ99" i="163"/>
  <c r="AI99" i="163"/>
  <c r="AE99" i="163"/>
  <c r="AD99" i="163"/>
  <c r="AE15" i="163"/>
  <c r="AD15" i="163"/>
  <c r="U15" i="163"/>
  <c r="T15" i="163"/>
  <c r="P15" i="163"/>
  <c r="K15" i="163"/>
  <c r="J15" i="163"/>
  <c r="AE98" i="163"/>
  <c r="AD98" i="163"/>
  <c r="U14" i="163"/>
  <c r="T14" i="163"/>
  <c r="P14" i="163"/>
  <c r="K14" i="163"/>
  <c r="J14" i="163"/>
  <c r="F14" i="163"/>
  <c r="E14" i="163"/>
  <c r="AE97" i="163"/>
  <c r="AD97" i="163"/>
  <c r="AE13" i="163"/>
  <c r="AD13" i="163"/>
  <c r="P13" i="163"/>
  <c r="K13" i="163"/>
  <c r="J13" i="163"/>
  <c r="AE96" i="163"/>
  <c r="AD96" i="163"/>
  <c r="P12" i="163"/>
  <c r="F12" i="163"/>
  <c r="E12" i="163"/>
  <c r="AE11" i="163"/>
  <c r="AD11" i="163"/>
  <c r="U11" i="163"/>
  <c r="T11" i="163"/>
  <c r="K11" i="163"/>
  <c r="J11" i="163"/>
  <c r="AJ94" i="163"/>
  <c r="AI94" i="163"/>
  <c r="Z10" i="163"/>
  <c r="Y10" i="163"/>
  <c r="U10" i="163"/>
  <c r="T10" i="163"/>
  <c r="P10" i="163"/>
  <c r="O10" i="163"/>
  <c r="F10" i="163"/>
  <c r="E10" i="163"/>
  <c r="AJ93" i="163"/>
  <c r="AE93" i="163"/>
  <c r="AD93" i="163"/>
  <c r="U9" i="163"/>
  <c r="T9" i="163"/>
  <c r="AJ92" i="163"/>
  <c r="AI92" i="163"/>
  <c r="AE92" i="163"/>
  <c r="AD92" i="163"/>
  <c r="AE8" i="163"/>
  <c r="AD8" i="163"/>
  <c r="U8" i="163"/>
  <c r="T8" i="163"/>
  <c r="P8" i="163"/>
  <c r="O8" i="163"/>
  <c r="K8" i="163"/>
  <c r="J8" i="163"/>
  <c r="F8" i="163"/>
  <c r="E8" i="163"/>
  <c r="U7" i="163"/>
  <c r="T7" i="163"/>
  <c r="Z6" i="163"/>
  <c r="Y6" i="163"/>
  <c r="U6" i="163"/>
  <c r="T6" i="163"/>
  <c r="P6" i="163"/>
  <c r="O6" i="163"/>
  <c r="AE5" i="163"/>
  <c r="AD5" i="163"/>
  <c r="K5" i="163"/>
  <c r="J5" i="163"/>
  <c r="F5" i="163"/>
  <c r="E5" i="163"/>
  <c r="Z4" i="163"/>
  <c r="Y4" i="163"/>
  <c r="U4" i="163"/>
  <c r="T4" i="163"/>
  <c r="AJ87" i="163"/>
  <c r="AI87" i="163"/>
  <c r="AE87" i="163"/>
  <c r="AD87" i="163"/>
  <c r="AE3" i="163"/>
  <c r="AD3" i="163"/>
  <c r="Z3" i="163"/>
  <c r="Y3" i="163"/>
  <c r="U3" i="163"/>
  <c r="T3" i="163"/>
  <c r="P3" i="163"/>
  <c r="O3" i="163"/>
  <c r="K3" i="163"/>
  <c r="J3" i="163"/>
  <c r="F3" i="163"/>
  <c r="E3" i="163"/>
  <c r="AI85" i="163"/>
  <c r="AD85" i="163"/>
  <c r="AD1" i="163"/>
  <c r="Y1" i="163"/>
  <c r="T1" i="163"/>
  <c r="O1" i="163"/>
  <c r="J1" i="163"/>
  <c r="A1" i="163"/>
  <c r="AJ81" i="162"/>
  <c r="AI81" i="162"/>
  <c r="AJ80" i="162"/>
  <c r="AI80" i="162"/>
  <c r="AJ79" i="162"/>
  <c r="AI79" i="162"/>
  <c r="P163" i="162"/>
  <c r="O163" i="162"/>
  <c r="AJ78" i="162"/>
  <c r="AI78" i="162"/>
  <c r="P162" i="162"/>
  <c r="O162" i="162"/>
  <c r="AJ77" i="162"/>
  <c r="AI77" i="162"/>
  <c r="P161" i="162"/>
  <c r="O161" i="162"/>
  <c r="U160" i="162"/>
  <c r="T160" i="162"/>
  <c r="P160" i="162"/>
  <c r="O160" i="162"/>
  <c r="AJ75" i="162"/>
  <c r="AI75" i="162"/>
  <c r="AJ74" i="162"/>
  <c r="AI74" i="162"/>
  <c r="P158" i="162"/>
  <c r="O158" i="162"/>
  <c r="F158" i="162"/>
  <c r="E158" i="162"/>
  <c r="P157" i="162"/>
  <c r="O157" i="162"/>
  <c r="F157" i="162"/>
  <c r="E157" i="162"/>
  <c r="U156" i="162"/>
  <c r="T156" i="162"/>
  <c r="P156" i="162"/>
  <c r="O156" i="162"/>
  <c r="U154" i="162"/>
  <c r="T154" i="162"/>
  <c r="P154" i="162"/>
  <c r="O154" i="162"/>
  <c r="AJ69" i="162"/>
  <c r="AI69" i="162"/>
  <c r="P153" i="162"/>
  <c r="O153" i="162"/>
  <c r="F153" i="162"/>
  <c r="E153" i="162"/>
  <c r="P152" i="162"/>
  <c r="O152" i="162"/>
  <c r="F152" i="162"/>
  <c r="E152" i="162"/>
  <c r="U151" i="162"/>
  <c r="T151" i="162"/>
  <c r="P151" i="162"/>
  <c r="O151" i="162"/>
  <c r="F151" i="162"/>
  <c r="E151" i="162"/>
  <c r="AJ66" i="162"/>
  <c r="AI66" i="162"/>
  <c r="P150" i="162"/>
  <c r="O150" i="162"/>
  <c r="F150" i="162"/>
  <c r="E150" i="162"/>
  <c r="P149" i="162"/>
  <c r="O149" i="162"/>
  <c r="F149" i="162"/>
  <c r="E149" i="162"/>
  <c r="U148" i="162"/>
  <c r="T148" i="162"/>
  <c r="P148" i="162"/>
  <c r="O148" i="162"/>
  <c r="F148" i="162"/>
  <c r="E148" i="162"/>
  <c r="AJ63" i="162"/>
  <c r="AI63" i="162"/>
  <c r="F147" i="162"/>
  <c r="E147" i="162"/>
  <c r="P146" i="162"/>
  <c r="O146" i="162"/>
  <c r="U145" i="162"/>
  <c r="T145" i="162"/>
  <c r="AJ60" i="162"/>
  <c r="AI60" i="162"/>
  <c r="P144" i="162"/>
  <c r="O144" i="162"/>
  <c r="F144" i="162"/>
  <c r="E144" i="162"/>
  <c r="P143" i="162"/>
  <c r="O143" i="162"/>
  <c r="AJ58" i="162"/>
  <c r="AI58" i="162"/>
  <c r="U142" i="162"/>
  <c r="T142" i="162"/>
  <c r="P142" i="162"/>
  <c r="O142" i="162"/>
  <c r="K142" i="162"/>
  <c r="J142" i="162"/>
  <c r="P141" i="162"/>
  <c r="O141" i="162"/>
  <c r="F141" i="162"/>
  <c r="E141" i="162"/>
  <c r="AJ56" i="162"/>
  <c r="AI56" i="162"/>
  <c r="P140" i="162"/>
  <c r="O140" i="162"/>
  <c r="AJ55" i="162"/>
  <c r="AI55" i="162"/>
  <c r="Z139" i="162"/>
  <c r="Y139" i="162"/>
  <c r="P139" i="162"/>
  <c r="O139" i="162"/>
  <c r="K139" i="162"/>
  <c r="J139" i="162"/>
  <c r="AJ54" i="162"/>
  <c r="AI54" i="162"/>
  <c r="U138" i="162"/>
  <c r="T138" i="162"/>
  <c r="P138" i="162"/>
  <c r="O138" i="162"/>
  <c r="F138" i="162"/>
  <c r="E138" i="162"/>
  <c r="AO62" i="162"/>
  <c r="AN62" i="162"/>
  <c r="Z137" i="162"/>
  <c r="Y137" i="162"/>
  <c r="P137" i="162"/>
  <c r="O137" i="162"/>
  <c r="U136" i="162"/>
  <c r="T136" i="162"/>
  <c r="P136" i="162"/>
  <c r="O136" i="162"/>
  <c r="K136" i="162"/>
  <c r="J136" i="162"/>
  <c r="F136" i="162"/>
  <c r="E136" i="162"/>
  <c r="AJ51" i="162"/>
  <c r="AI51" i="162"/>
  <c r="Z135" i="162"/>
  <c r="Y135" i="162"/>
  <c r="P135" i="162"/>
  <c r="O135" i="162"/>
  <c r="AO59" i="162"/>
  <c r="AN59" i="162"/>
  <c r="AJ50" i="162"/>
  <c r="AI50" i="162"/>
  <c r="U134" i="162"/>
  <c r="T134" i="162"/>
  <c r="F134" i="162"/>
  <c r="E134" i="162"/>
  <c r="Z133" i="162"/>
  <c r="Y133" i="162"/>
  <c r="P133" i="162"/>
  <c r="O133" i="162"/>
  <c r="AO57" i="162"/>
  <c r="AN57" i="162"/>
  <c r="AJ48" i="162"/>
  <c r="AI48" i="162"/>
  <c r="Z132" i="162"/>
  <c r="Y132" i="162"/>
  <c r="P132" i="162"/>
  <c r="O132" i="162"/>
  <c r="AO56" i="162"/>
  <c r="AN56" i="162"/>
  <c r="AJ47" i="162"/>
  <c r="AI47" i="162"/>
  <c r="U131" i="162"/>
  <c r="T131" i="162"/>
  <c r="P131" i="162"/>
  <c r="O131" i="162"/>
  <c r="K131" i="162"/>
  <c r="J131" i="162"/>
  <c r="F131" i="162"/>
  <c r="E131" i="162"/>
  <c r="AO55" i="162"/>
  <c r="AN55" i="162"/>
  <c r="AJ46" i="162"/>
  <c r="AI46" i="162"/>
  <c r="Z130" i="162"/>
  <c r="Y130" i="162"/>
  <c r="P130" i="162"/>
  <c r="O130" i="162"/>
  <c r="F130" i="162"/>
  <c r="E130" i="162"/>
  <c r="AO54" i="162"/>
  <c r="AN54" i="162"/>
  <c r="AJ45" i="162"/>
  <c r="AI45" i="162"/>
  <c r="K129" i="162"/>
  <c r="J129" i="162"/>
  <c r="AO53" i="162"/>
  <c r="AN53" i="162"/>
  <c r="AJ44" i="162"/>
  <c r="AI44" i="162"/>
  <c r="Z128" i="162"/>
  <c r="Y128" i="162"/>
  <c r="U128" i="162"/>
  <c r="T128" i="162"/>
  <c r="P128" i="162"/>
  <c r="O128" i="162"/>
  <c r="K128" i="162"/>
  <c r="J128" i="162"/>
  <c r="F128" i="162"/>
  <c r="E128" i="162"/>
  <c r="AJ43" i="162"/>
  <c r="AI43" i="162"/>
  <c r="P127" i="162"/>
  <c r="O127" i="162"/>
  <c r="AO51" i="162"/>
  <c r="AN51" i="162"/>
  <c r="Z126" i="162"/>
  <c r="Y126" i="162"/>
  <c r="U126" i="162"/>
  <c r="T126" i="162"/>
  <c r="E126" i="162"/>
  <c r="AO50" i="162"/>
  <c r="AN50" i="162"/>
  <c r="P125" i="162"/>
  <c r="O125" i="162"/>
  <c r="K125" i="162"/>
  <c r="J125" i="162"/>
  <c r="AO49" i="162"/>
  <c r="AN49" i="162"/>
  <c r="AJ40" i="162"/>
  <c r="AI40" i="162"/>
  <c r="Z124" i="162"/>
  <c r="Y124" i="162"/>
  <c r="U124" i="162"/>
  <c r="T124" i="162"/>
  <c r="P124" i="162"/>
  <c r="O124" i="162"/>
  <c r="AJ39" i="162"/>
  <c r="AI39" i="162"/>
  <c r="Z123" i="162"/>
  <c r="Y123" i="162"/>
  <c r="P123" i="162"/>
  <c r="O123" i="162"/>
  <c r="AO47" i="162"/>
  <c r="AN47" i="162"/>
  <c r="AJ38" i="162"/>
  <c r="AI38" i="162"/>
  <c r="U122" i="162"/>
  <c r="T122" i="162"/>
  <c r="P122" i="162"/>
  <c r="O122" i="162"/>
  <c r="AJ37" i="162"/>
  <c r="AI37" i="162"/>
  <c r="Z121" i="162"/>
  <c r="Y121" i="162"/>
  <c r="P121" i="162"/>
  <c r="O121" i="162"/>
  <c r="K121" i="162"/>
  <c r="J121" i="162"/>
  <c r="F121" i="162"/>
  <c r="E121" i="162"/>
  <c r="AJ35" i="162"/>
  <c r="AI35" i="162"/>
  <c r="Z119" i="162"/>
  <c r="Y119" i="162"/>
  <c r="P119" i="162"/>
  <c r="O119" i="162"/>
  <c r="AO43" i="162"/>
  <c r="AN43" i="162"/>
  <c r="U118" i="162"/>
  <c r="T118" i="162"/>
  <c r="AJ33" i="162"/>
  <c r="AI33" i="162"/>
  <c r="Z117" i="162"/>
  <c r="Y117" i="162"/>
  <c r="P117" i="162"/>
  <c r="O117" i="162"/>
  <c r="F117" i="162"/>
  <c r="E117" i="162"/>
  <c r="AJ32" i="162"/>
  <c r="AI32" i="162"/>
  <c r="U116" i="162"/>
  <c r="T116" i="162"/>
  <c r="K116" i="162"/>
  <c r="J116" i="162"/>
  <c r="F116" i="162"/>
  <c r="E116" i="162"/>
  <c r="AO40" i="162"/>
  <c r="AN40" i="162"/>
  <c r="AJ31" i="162"/>
  <c r="AI31" i="162"/>
  <c r="Z115" i="162"/>
  <c r="Y115" i="162"/>
  <c r="U115" i="162"/>
  <c r="T115" i="162"/>
  <c r="P115" i="162"/>
  <c r="O115" i="162"/>
  <c r="K115" i="162"/>
  <c r="J115" i="162"/>
  <c r="AO39" i="162"/>
  <c r="AN39" i="162"/>
  <c r="AJ30" i="162"/>
  <c r="AI30" i="162"/>
  <c r="F114" i="162"/>
  <c r="E114" i="162"/>
  <c r="AJ29" i="162"/>
  <c r="AI29" i="162"/>
  <c r="Z113" i="162"/>
  <c r="Y113" i="162"/>
  <c r="U113" i="162"/>
  <c r="T113" i="162"/>
  <c r="AJ28" i="162"/>
  <c r="AI28" i="162"/>
  <c r="K112" i="162"/>
  <c r="J112" i="162"/>
  <c r="F112" i="162"/>
  <c r="E112" i="162"/>
  <c r="AO36" i="162"/>
  <c r="AN36" i="162"/>
  <c r="U111" i="162"/>
  <c r="T111" i="162"/>
  <c r="P111" i="162"/>
  <c r="O111" i="162"/>
  <c r="AJ26" i="162"/>
  <c r="AI26" i="162"/>
  <c r="Z110" i="162"/>
  <c r="Y110" i="162"/>
  <c r="U110" i="162"/>
  <c r="T110" i="162"/>
  <c r="AO34" i="162"/>
  <c r="AN34" i="162"/>
  <c r="AJ25" i="162"/>
  <c r="AI25" i="162"/>
  <c r="U109" i="162"/>
  <c r="K109" i="162"/>
  <c r="J109" i="162"/>
  <c r="U108" i="162"/>
  <c r="P108" i="162"/>
  <c r="O108" i="162"/>
  <c r="K108" i="162"/>
  <c r="J108" i="162"/>
  <c r="F108" i="162"/>
  <c r="E108" i="162"/>
  <c r="AN32" i="162"/>
  <c r="AJ23" i="162"/>
  <c r="AI23" i="162"/>
  <c r="Z107" i="162"/>
  <c r="Y107" i="162"/>
  <c r="U107" i="162"/>
  <c r="F107" i="162"/>
  <c r="E107" i="162"/>
  <c r="AJ22" i="162"/>
  <c r="AI22" i="162"/>
  <c r="U106" i="162"/>
  <c r="O106" i="162"/>
  <c r="B106" i="162"/>
  <c r="A106" i="162"/>
  <c r="AJ21" i="162"/>
  <c r="AI21" i="162"/>
  <c r="Z105" i="162"/>
  <c r="Y105" i="162"/>
  <c r="U105" i="162"/>
  <c r="K105" i="162"/>
  <c r="J105" i="162"/>
  <c r="B105" i="162"/>
  <c r="A105" i="162"/>
  <c r="AJ20" i="162"/>
  <c r="AI20" i="162"/>
  <c r="U104" i="162"/>
  <c r="F104" i="162"/>
  <c r="E104" i="162"/>
  <c r="B104" i="162"/>
  <c r="A104" i="162"/>
  <c r="AO28" i="162"/>
  <c r="AN28" i="162"/>
  <c r="Z103" i="162"/>
  <c r="Y103" i="162"/>
  <c r="U103" i="162"/>
  <c r="F103" i="162"/>
  <c r="E103" i="162"/>
  <c r="B103" i="162"/>
  <c r="A103" i="162"/>
  <c r="U102" i="162"/>
  <c r="P102" i="162"/>
  <c r="O102" i="162"/>
  <c r="F102" i="162"/>
  <c r="E102" i="162"/>
  <c r="B102" i="162"/>
  <c r="A102" i="162"/>
  <c r="AO26" i="162"/>
  <c r="AN26" i="162"/>
  <c r="AJ17" i="162"/>
  <c r="AI17" i="162"/>
  <c r="U101" i="162"/>
  <c r="B101" i="162"/>
  <c r="A101" i="162"/>
  <c r="Z100" i="162"/>
  <c r="Y100" i="162"/>
  <c r="U100" i="162"/>
  <c r="K100" i="162"/>
  <c r="J100" i="162"/>
  <c r="F100" i="162"/>
  <c r="E100" i="162"/>
  <c r="B100" i="162"/>
  <c r="A100" i="162"/>
  <c r="Z99" i="162"/>
  <c r="Y99" i="162"/>
  <c r="U99" i="162"/>
  <c r="B99" i="162"/>
  <c r="A99" i="162"/>
  <c r="AO23" i="162"/>
  <c r="AN23" i="162"/>
  <c r="U98" i="162"/>
  <c r="P98" i="162"/>
  <c r="O98" i="162"/>
  <c r="F98" i="162"/>
  <c r="E98" i="162"/>
  <c r="B98" i="162"/>
  <c r="A98" i="162"/>
  <c r="AJ13" i="162"/>
  <c r="AI13" i="162"/>
  <c r="Z97" i="162"/>
  <c r="Y97" i="162"/>
  <c r="U97" i="162"/>
  <c r="B97" i="162"/>
  <c r="A97" i="162"/>
  <c r="U96" i="162"/>
  <c r="F96" i="162"/>
  <c r="E96" i="162"/>
  <c r="B96" i="162"/>
  <c r="A96" i="162"/>
  <c r="AO20" i="162"/>
  <c r="AN20" i="162"/>
  <c r="Z95" i="162"/>
  <c r="Y95" i="162"/>
  <c r="U95" i="162"/>
  <c r="P95" i="162"/>
  <c r="O95" i="162"/>
  <c r="F95" i="162"/>
  <c r="E95" i="162"/>
  <c r="B95" i="162"/>
  <c r="A95" i="162"/>
  <c r="AJ10" i="162"/>
  <c r="AI10" i="162"/>
  <c r="Z94" i="162"/>
  <c r="Y94" i="162"/>
  <c r="U94" i="162"/>
  <c r="K94" i="162"/>
  <c r="J94" i="162"/>
  <c r="F94" i="162"/>
  <c r="E94" i="162"/>
  <c r="B94" i="162"/>
  <c r="A94" i="162"/>
  <c r="AO18" i="162"/>
  <c r="AN18" i="162"/>
  <c r="AJ9" i="162"/>
  <c r="AI9" i="162"/>
  <c r="Z93" i="162"/>
  <c r="Y93" i="162"/>
  <c r="U93" i="162"/>
  <c r="B93" i="162"/>
  <c r="A93" i="162"/>
  <c r="AJ8" i="162"/>
  <c r="AI8" i="162"/>
  <c r="U92" i="162"/>
  <c r="P92" i="162"/>
  <c r="O92" i="162"/>
  <c r="F92" i="162"/>
  <c r="E92" i="162"/>
  <c r="B92" i="162"/>
  <c r="A92" i="162"/>
  <c r="AJ7" i="162"/>
  <c r="AI7" i="162"/>
  <c r="Z91" i="162"/>
  <c r="Y91" i="162"/>
  <c r="U91" i="162"/>
  <c r="F91" i="162"/>
  <c r="E91" i="162"/>
  <c r="B91" i="162"/>
  <c r="A91" i="162"/>
  <c r="AO15" i="162"/>
  <c r="AN15" i="162"/>
  <c r="AJ6" i="162"/>
  <c r="AI6" i="162"/>
  <c r="U90" i="162"/>
  <c r="T90" i="162"/>
  <c r="B90" i="162"/>
  <c r="A90" i="162"/>
  <c r="AJ5" i="162"/>
  <c r="AI5" i="162"/>
  <c r="Z89" i="162"/>
  <c r="Y89" i="162"/>
  <c r="P89" i="162"/>
  <c r="O89" i="162"/>
  <c r="B89" i="162"/>
  <c r="A89" i="162"/>
  <c r="AJ4" i="162"/>
  <c r="AI4" i="162"/>
  <c r="K88" i="162"/>
  <c r="J88" i="162"/>
  <c r="C88" i="162"/>
  <c r="A88" i="162"/>
  <c r="AO12" i="162"/>
  <c r="AN12" i="162"/>
  <c r="AJ3" i="162"/>
  <c r="AI3" i="162"/>
  <c r="Z87" i="162"/>
  <c r="Y87" i="162"/>
  <c r="U87" i="162"/>
  <c r="T87" i="162"/>
  <c r="P87" i="162"/>
  <c r="O87" i="162"/>
  <c r="K87" i="162"/>
  <c r="J87" i="162"/>
  <c r="F87" i="162"/>
  <c r="E87" i="162"/>
  <c r="AN1" i="162"/>
  <c r="AI1" i="162"/>
  <c r="Y85" i="162"/>
  <c r="T85" i="162"/>
  <c r="O85" i="162"/>
  <c r="J85" i="162"/>
  <c r="E85" i="162"/>
  <c r="AO9" i="162"/>
  <c r="AN9" i="162"/>
  <c r="P81" i="162"/>
  <c r="O81" i="162"/>
  <c r="P80" i="162"/>
  <c r="O80" i="162"/>
  <c r="AO6" i="162"/>
  <c r="AN6" i="162"/>
  <c r="AE79" i="162"/>
  <c r="AD79" i="162"/>
  <c r="AE78" i="162"/>
  <c r="AD78" i="162"/>
  <c r="AE77" i="162"/>
  <c r="AD77" i="162"/>
  <c r="AO3" i="162"/>
  <c r="AN3" i="162"/>
  <c r="AE76" i="162"/>
  <c r="AD76" i="162"/>
  <c r="P76" i="162"/>
  <c r="O76" i="162"/>
  <c r="P75" i="162"/>
  <c r="O75" i="162"/>
  <c r="AE74" i="162"/>
  <c r="AD74" i="162"/>
  <c r="AJ157" i="162"/>
  <c r="AI157" i="162"/>
  <c r="AE157" i="162"/>
  <c r="AD157" i="162"/>
  <c r="AE73" i="162"/>
  <c r="AD73" i="162"/>
  <c r="P73" i="162"/>
  <c r="O73" i="162"/>
  <c r="AE72" i="162"/>
  <c r="AD72" i="162"/>
  <c r="AE71" i="162"/>
  <c r="AD71" i="162"/>
  <c r="U71" i="162"/>
  <c r="T71" i="162"/>
  <c r="AJ154" i="162"/>
  <c r="AI154" i="162"/>
  <c r="AE70" i="162"/>
  <c r="AD70" i="162"/>
  <c r="U70" i="162"/>
  <c r="T70" i="162"/>
  <c r="P70" i="162"/>
  <c r="O70" i="162"/>
  <c r="AE69" i="162"/>
  <c r="AD69" i="162"/>
  <c r="P69" i="162"/>
  <c r="O69" i="162"/>
  <c r="AE68" i="162"/>
  <c r="AD68" i="162"/>
  <c r="U68" i="162"/>
  <c r="T68" i="162"/>
  <c r="U67" i="162"/>
  <c r="T67" i="162"/>
  <c r="P67" i="162"/>
  <c r="O67" i="162"/>
  <c r="AJ150" i="162"/>
  <c r="AI150" i="162"/>
  <c r="AE149" i="162"/>
  <c r="AD149" i="162"/>
  <c r="AJ148" i="162"/>
  <c r="AI148" i="162"/>
  <c r="AE64" i="162"/>
  <c r="AD64" i="162"/>
  <c r="U64" i="162"/>
  <c r="T64" i="162"/>
  <c r="P64" i="162"/>
  <c r="O64" i="162"/>
  <c r="U63" i="162"/>
  <c r="T63" i="162"/>
  <c r="P63" i="162"/>
  <c r="O63" i="162"/>
  <c r="F63" i="162"/>
  <c r="E63" i="162"/>
  <c r="AE62" i="162"/>
  <c r="AD62" i="162"/>
  <c r="U62" i="162"/>
  <c r="T62" i="162"/>
  <c r="F62" i="162"/>
  <c r="E62" i="162"/>
  <c r="AJ145" i="162"/>
  <c r="AI145" i="162"/>
  <c r="AE145" i="162"/>
  <c r="AD145" i="162"/>
  <c r="U61" i="162"/>
  <c r="T61" i="162"/>
  <c r="F61" i="162"/>
  <c r="E61" i="162"/>
  <c r="AJ144" i="162"/>
  <c r="AE144" i="162"/>
  <c r="AE60" i="162"/>
  <c r="AD60" i="162"/>
  <c r="U60" i="162"/>
  <c r="T60" i="162"/>
  <c r="F60" i="162"/>
  <c r="E60" i="162"/>
  <c r="AE143" i="162"/>
  <c r="AE59" i="162"/>
  <c r="AD59" i="162"/>
  <c r="P59" i="162"/>
  <c r="O59" i="162"/>
  <c r="F59" i="162"/>
  <c r="E59" i="162"/>
  <c r="AE142" i="162"/>
  <c r="U58" i="162"/>
  <c r="T58" i="162"/>
  <c r="F58" i="162"/>
  <c r="E58" i="162"/>
  <c r="AE141" i="162"/>
  <c r="AE57" i="162"/>
  <c r="AD57" i="162"/>
  <c r="P57" i="162"/>
  <c r="O57" i="162"/>
  <c r="F57" i="162"/>
  <c r="E57" i="162"/>
  <c r="AE140" i="162"/>
  <c r="AE56" i="162"/>
  <c r="AD56" i="162"/>
  <c r="U56" i="162"/>
  <c r="T56" i="162"/>
  <c r="F56" i="162"/>
  <c r="E56" i="162"/>
  <c r="AJ139" i="162"/>
  <c r="AI139" i="162"/>
  <c r="AE139" i="162"/>
  <c r="AE55" i="162"/>
  <c r="AD55" i="162"/>
  <c r="AE138" i="162"/>
  <c r="U54" i="162"/>
  <c r="T54" i="162"/>
  <c r="P54" i="162"/>
  <c r="O54" i="162"/>
  <c r="F54" i="162"/>
  <c r="E54" i="162"/>
  <c r="AE137" i="162"/>
  <c r="Z53" i="162"/>
  <c r="Y53" i="162"/>
  <c r="P53" i="162"/>
  <c r="O53" i="162"/>
  <c r="AE136" i="162"/>
  <c r="AE52" i="162"/>
  <c r="AD52" i="162"/>
  <c r="AE135" i="162"/>
  <c r="AE51" i="162"/>
  <c r="AD51" i="162"/>
  <c r="Z51" i="162"/>
  <c r="Y51" i="162"/>
  <c r="P51" i="162"/>
  <c r="O51" i="162"/>
  <c r="AJ134" i="162"/>
  <c r="AI134" i="162"/>
  <c r="AE134" i="162"/>
  <c r="AD134" i="162"/>
  <c r="Z50" i="162"/>
  <c r="Y50" i="162"/>
  <c r="U50" i="162"/>
  <c r="T50" i="162"/>
  <c r="F50" i="162"/>
  <c r="E50" i="162"/>
  <c r="AE133" i="162"/>
  <c r="AD133" i="162"/>
  <c r="AE49" i="162"/>
  <c r="AD49" i="162"/>
  <c r="Z49" i="162"/>
  <c r="Y49" i="162"/>
  <c r="K49" i="162"/>
  <c r="J49" i="162"/>
  <c r="AE132" i="162"/>
  <c r="AD132" i="162"/>
  <c r="AE48" i="162"/>
  <c r="AD48" i="162"/>
  <c r="Z48" i="162"/>
  <c r="Y48" i="162"/>
  <c r="K48" i="162"/>
  <c r="J48" i="162"/>
  <c r="AE131" i="162"/>
  <c r="AD131" i="162"/>
  <c r="AE47" i="162"/>
  <c r="AD47" i="162"/>
  <c r="Z47" i="162"/>
  <c r="Y47" i="162"/>
  <c r="P47" i="162"/>
  <c r="O47" i="162"/>
  <c r="F47" i="162"/>
  <c r="E47" i="162"/>
  <c r="AE130" i="162"/>
  <c r="AD130" i="162"/>
  <c r="Z46" i="162"/>
  <c r="Y46" i="162"/>
  <c r="U46" i="162"/>
  <c r="T46" i="162"/>
  <c r="P46" i="162"/>
  <c r="O46" i="162"/>
  <c r="K46" i="162"/>
  <c r="J46" i="162"/>
  <c r="AJ129" i="162"/>
  <c r="AI129" i="162"/>
  <c r="AE129" i="162"/>
  <c r="AD129" i="162"/>
  <c r="U45" i="162"/>
  <c r="T45" i="162"/>
  <c r="P45" i="162"/>
  <c r="O45" i="162"/>
  <c r="AJ128" i="162"/>
  <c r="AE128" i="162"/>
  <c r="AD128" i="162"/>
  <c r="AE44" i="162"/>
  <c r="AD44" i="162"/>
  <c r="Z44" i="162"/>
  <c r="Y44" i="162"/>
  <c r="F44" i="162"/>
  <c r="E44" i="162"/>
  <c r="AE127" i="162"/>
  <c r="AD127" i="162"/>
  <c r="K43" i="162"/>
  <c r="J43" i="162"/>
  <c r="F43" i="162"/>
  <c r="E43" i="162"/>
  <c r="AE126" i="162"/>
  <c r="AD126" i="162"/>
  <c r="AE42" i="162"/>
  <c r="AD42" i="162"/>
  <c r="Z42" i="162"/>
  <c r="Y42" i="162"/>
  <c r="U42" i="162"/>
  <c r="T42" i="162"/>
  <c r="P42" i="162"/>
  <c r="O42" i="162"/>
  <c r="F42" i="162"/>
  <c r="E42" i="162"/>
  <c r="AJ125" i="162"/>
  <c r="AI125" i="162"/>
  <c r="AE125" i="162"/>
  <c r="AD125" i="162"/>
  <c r="AE41" i="162"/>
  <c r="AD41" i="162"/>
  <c r="Z41" i="162"/>
  <c r="Y41" i="162"/>
  <c r="U41" i="162"/>
  <c r="T41" i="162"/>
  <c r="K41" i="162"/>
  <c r="J41" i="162"/>
  <c r="F41" i="162"/>
  <c r="E41" i="162"/>
  <c r="AE124" i="162"/>
  <c r="AD124" i="162"/>
  <c r="Z40" i="162"/>
  <c r="Y40" i="162"/>
  <c r="U40" i="162"/>
  <c r="T40" i="162"/>
  <c r="K40" i="162"/>
  <c r="J40" i="162"/>
  <c r="F40" i="162"/>
  <c r="E40" i="162"/>
  <c r="Z39" i="162"/>
  <c r="Y39" i="162"/>
  <c r="U39" i="162"/>
  <c r="T39" i="162"/>
  <c r="P39" i="162"/>
  <c r="O39" i="162"/>
  <c r="K39" i="162"/>
  <c r="J39" i="162"/>
  <c r="F39" i="162"/>
  <c r="E39" i="162"/>
  <c r="AJ122" i="162"/>
  <c r="AI122" i="162"/>
  <c r="AE122" i="162"/>
  <c r="AD122" i="162"/>
  <c r="AE38" i="162"/>
  <c r="AD38" i="162"/>
  <c r="Z38" i="162"/>
  <c r="Y38" i="162"/>
  <c r="U38" i="162"/>
  <c r="T38" i="162"/>
  <c r="AE121" i="162"/>
  <c r="AD121" i="162"/>
  <c r="Z37" i="162"/>
  <c r="Y37" i="162"/>
  <c r="U37" i="162"/>
  <c r="T37" i="162"/>
  <c r="AE120" i="162"/>
  <c r="AD120" i="162"/>
  <c r="AE36" i="162"/>
  <c r="AD36" i="162"/>
  <c r="U36" i="162"/>
  <c r="T36" i="162"/>
  <c r="P36" i="162"/>
  <c r="O36" i="162"/>
  <c r="F36" i="162"/>
  <c r="E36" i="162"/>
  <c r="AE35" i="162"/>
  <c r="AD35" i="162"/>
  <c r="Z35" i="162"/>
  <c r="Y35" i="162"/>
  <c r="F35" i="162"/>
  <c r="E35" i="162"/>
  <c r="AJ118" i="162"/>
  <c r="AI118" i="162"/>
  <c r="AE118" i="162"/>
  <c r="AD118" i="162"/>
  <c r="AE34" i="162"/>
  <c r="AD34" i="162"/>
  <c r="P34" i="162"/>
  <c r="O34" i="162"/>
  <c r="F34" i="162"/>
  <c r="E34" i="162"/>
  <c r="AJ117" i="162"/>
  <c r="AE33" i="162"/>
  <c r="AD33" i="162"/>
  <c r="K33" i="162"/>
  <c r="J33" i="162"/>
  <c r="AE116" i="162"/>
  <c r="AD116" i="162"/>
  <c r="AE32" i="162"/>
  <c r="AD32" i="162"/>
  <c r="Z32" i="162"/>
  <c r="Y32" i="162"/>
  <c r="U32" i="162"/>
  <c r="T32" i="162"/>
  <c r="K32" i="162"/>
  <c r="J32" i="162"/>
  <c r="AE31" i="162"/>
  <c r="AD31" i="162"/>
  <c r="U31" i="162"/>
  <c r="T31" i="162"/>
  <c r="P31" i="162"/>
  <c r="O31" i="162"/>
  <c r="K31" i="162"/>
  <c r="J31" i="162"/>
  <c r="F31" i="162"/>
  <c r="E31" i="162"/>
  <c r="AJ114" i="162"/>
  <c r="AI114" i="162"/>
  <c r="AE114" i="162"/>
  <c r="AD114" i="162"/>
  <c r="AE30" i="162"/>
  <c r="AD30" i="162"/>
  <c r="U30" i="162"/>
  <c r="T30" i="162"/>
  <c r="P30" i="162"/>
  <c r="O30" i="162"/>
  <c r="K30" i="162"/>
  <c r="J30" i="162"/>
  <c r="Z29" i="162"/>
  <c r="Y29" i="162"/>
  <c r="U29" i="162"/>
  <c r="T29" i="162"/>
  <c r="P29" i="162"/>
  <c r="K29" i="162"/>
  <c r="J29" i="162"/>
  <c r="F29" i="162"/>
  <c r="E29" i="162"/>
  <c r="AE112" i="162"/>
  <c r="AD112" i="162"/>
  <c r="AE28" i="162"/>
  <c r="AD28" i="162"/>
  <c r="U28" i="162"/>
  <c r="T28" i="162"/>
  <c r="P28" i="162"/>
  <c r="F28" i="162"/>
  <c r="E28" i="162"/>
  <c r="AJ111" i="162"/>
  <c r="AI111" i="162"/>
  <c r="AE111" i="162"/>
  <c r="AD111" i="162"/>
  <c r="AE27" i="162"/>
  <c r="AD27" i="162"/>
  <c r="Z27" i="162"/>
  <c r="Y27" i="162"/>
  <c r="U27" i="162"/>
  <c r="T27" i="162"/>
  <c r="P27" i="162"/>
  <c r="U26" i="162"/>
  <c r="T26" i="162"/>
  <c r="P26" i="162"/>
  <c r="F26" i="162"/>
  <c r="E26" i="162"/>
  <c r="AE109" i="162"/>
  <c r="AD109" i="162"/>
  <c r="AD25" i="162"/>
  <c r="U25" i="162"/>
  <c r="T25" i="162"/>
  <c r="P25" i="162"/>
  <c r="AJ108" i="162"/>
  <c r="AI108" i="162"/>
  <c r="AE108" i="162"/>
  <c r="AD108" i="162"/>
  <c r="Z24" i="162"/>
  <c r="Y24" i="162"/>
  <c r="U24" i="162"/>
  <c r="T24" i="162"/>
  <c r="F24" i="162"/>
  <c r="E24" i="162"/>
  <c r="AJ107" i="162"/>
  <c r="AE107" i="162"/>
  <c r="AD107" i="162"/>
  <c r="U23" i="162"/>
  <c r="T23" i="162"/>
  <c r="P23" i="162"/>
  <c r="O23" i="162"/>
  <c r="AE106" i="162"/>
  <c r="AD106" i="162"/>
  <c r="Y22" i="162"/>
  <c r="U22" i="162"/>
  <c r="T22" i="162"/>
  <c r="F22" i="162"/>
  <c r="E22" i="162"/>
  <c r="AE105" i="162"/>
  <c r="AD105" i="162"/>
  <c r="AE21" i="162"/>
  <c r="AD21" i="162"/>
  <c r="U21" i="162"/>
  <c r="T21" i="162"/>
  <c r="P21" i="162"/>
  <c r="O21" i="162"/>
  <c r="F21" i="162"/>
  <c r="E21" i="162"/>
  <c r="AE104" i="162"/>
  <c r="AD104" i="162"/>
  <c r="U20" i="162"/>
  <c r="T20" i="162"/>
  <c r="P20" i="162"/>
  <c r="F20" i="162"/>
  <c r="E20" i="162"/>
  <c r="AJ103" i="162"/>
  <c r="AI103" i="162"/>
  <c r="AE103" i="162"/>
  <c r="AD103" i="162"/>
  <c r="U19" i="162"/>
  <c r="T19" i="162"/>
  <c r="P19" i="162"/>
  <c r="K19" i="162"/>
  <c r="J19" i="162"/>
  <c r="AE18" i="162"/>
  <c r="AD18" i="162"/>
  <c r="Z18" i="162"/>
  <c r="Y18" i="162"/>
  <c r="U18" i="162"/>
  <c r="T18" i="162"/>
  <c r="P18" i="162"/>
  <c r="F18" i="162"/>
  <c r="E18" i="162"/>
  <c r="AE101" i="162"/>
  <c r="AD101" i="162"/>
  <c r="U17" i="162"/>
  <c r="T17" i="162"/>
  <c r="P17" i="162"/>
  <c r="Z16" i="162"/>
  <c r="Y16" i="162"/>
  <c r="U16" i="162"/>
  <c r="T16" i="162"/>
  <c r="P16" i="162"/>
  <c r="F16" i="162"/>
  <c r="E16" i="162"/>
  <c r="AJ99" i="162"/>
  <c r="AI99" i="162"/>
  <c r="AE99" i="162"/>
  <c r="AD99" i="162"/>
  <c r="AE15" i="162"/>
  <c r="AD15" i="162"/>
  <c r="U15" i="162"/>
  <c r="T15" i="162"/>
  <c r="P15" i="162"/>
  <c r="K15" i="162"/>
  <c r="J15" i="162"/>
  <c r="AE98" i="162"/>
  <c r="AD98" i="162"/>
  <c r="U14" i="162"/>
  <c r="T14" i="162"/>
  <c r="P14" i="162"/>
  <c r="K14" i="162"/>
  <c r="J14" i="162"/>
  <c r="F14" i="162"/>
  <c r="E14" i="162"/>
  <c r="AE97" i="162"/>
  <c r="AD97" i="162"/>
  <c r="AE13" i="162"/>
  <c r="AD13" i="162"/>
  <c r="P13" i="162"/>
  <c r="K13" i="162"/>
  <c r="J13" i="162"/>
  <c r="AE96" i="162"/>
  <c r="AD96" i="162"/>
  <c r="P12" i="162"/>
  <c r="F12" i="162"/>
  <c r="E12" i="162"/>
  <c r="AE11" i="162"/>
  <c r="AD11" i="162"/>
  <c r="U11" i="162"/>
  <c r="T11" i="162"/>
  <c r="K11" i="162"/>
  <c r="J11" i="162"/>
  <c r="AJ94" i="162"/>
  <c r="AI94" i="162"/>
  <c r="Z10" i="162"/>
  <c r="Y10" i="162"/>
  <c r="U10" i="162"/>
  <c r="T10" i="162"/>
  <c r="P10" i="162"/>
  <c r="O10" i="162"/>
  <c r="F10" i="162"/>
  <c r="E10" i="162"/>
  <c r="AJ93" i="162"/>
  <c r="AE93" i="162"/>
  <c r="AD93" i="162"/>
  <c r="U9" i="162"/>
  <c r="T9" i="162"/>
  <c r="AJ92" i="162"/>
  <c r="AI92" i="162"/>
  <c r="AE92" i="162"/>
  <c r="AD92" i="162"/>
  <c r="AE8" i="162"/>
  <c r="AD8" i="162"/>
  <c r="U8" i="162"/>
  <c r="T8" i="162"/>
  <c r="P8" i="162"/>
  <c r="O8" i="162"/>
  <c r="K8" i="162"/>
  <c r="J8" i="162"/>
  <c r="F8" i="162"/>
  <c r="E8" i="162"/>
  <c r="U7" i="162"/>
  <c r="T7" i="162"/>
  <c r="Z6" i="162"/>
  <c r="Y6" i="162"/>
  <c r="U6" i="162"/>
  <c r="T6" i="162"/>
  <c r="P6" i="162"/>
  <c r="O6" i="162"/>
  <c r="AE5" i="162"/>
  <c r="AD5" i="162"/>
  <c r="K5" i="162"/>
  <c r="J5" i="162"/>
  <c r="F5" i="162"/>
  <c r="E5" i="162"/>
  <c r="Z4" i="162"/>
  <c r="Y4" i="162"/>
  <c r="U4" i="162"/>
  <c r="T4" i="162"/>
  <c r="AJ87" i="162"/>
  <c r="AI87" i="162"/>
  <c r="AE87" i="162"/>
  <c r="AD87" i="162"/>
  <c r="AE3" i="162"/>
  <c r="AD3" i="162"/>
  <c r="Z3" i="162"/>
  <c r="Y3" i="162"/>
  <c r="U3" i="162"/>
  <c r="T3" i="162"/>
  <c r="P3" i="162"/>
  <c r="O3" i="162"/>
  <c r="K3" i="162"/>
  <c r="J3" i="162"/>
  <c r="F3" i="162"/>
  <c r="E3" i="162"/>
  <c r="AI85" i="162"/>
  <c r="AD85" i="162"/>
  <c r="AD1" i="162"/>
  <c r="Y1" i="162"/>
  <c r="T1" i="162"/>
  <c r="O1" i="162"/>
  <c r="J1" i="162"/>
  <c r="A1" i="162"/>
  <c r="AJ81" i="161"/>
  <c r="AI81" i="161"/>
  <c r="AJ80" i="161"/>
  <c r="AI80" i="161"/>
  <c r="AJ79" i="161"/>
  <c r="AI79" i="161"/>
  <c r="P163" i="161"/>
  <c r="O163" i="161"/>
  <c r="AJ78" i="161"/>
  <c r="AI78" i="161"/>
  <c r="P162" i="161"/>
  <c r="O162" i="161"/>
  <c r="AJ77" i="161"/>
  <c r="AI77" i="161"/>
  <c r="P161" i="161"/>
  <c r="O161" i="161"/>
  <c r="U160" i="161"/>
  <c r="T160" i="161"/>
  <c r="P160" i="161"/>
  <c r="O160" i="161"/>
  <c r="AJ75" i="161"/>
  <c r="AI75" i="161"/>
  <c r="AJ74" i="161"/>
  <c r="AI74" i="161"/>
  <c r="P158" i="161"/>
  <c r="O158" i="161"/>
  <c r="F158" i="161"/>
  <c r="E158" i="161"/>
  <c r="P157" i="161"/>
  <c r="O157" i="161"/>
  <c r="F157" i="161"/>
  <c r="E157" i="161"/>
  <c r="U156" i="161"/>
  <c r="T156" i="161"/>
  <c r="P156" i="161"/>
  <c r="O156" i="161"/>
  <c r="U154" i="161"/>
  <c r="T154" i="161"/>
  <c r="P154" i="161"/>
  <c r="O154" i="161"/>
  <c r="AJ69" i="161"/>
  <c r="AI69" i="161"/>
  <c r="P153" i="161"/>
  <c r="O153" i="161"/>
  <c r="F153" i="161"/>
  <c r="E153" i="161"/>
  <c r="P152" i="161"/>
  <c r="O152" i="161"/>
  <c r="F152" i="161"/>
  <c r="E152" i="161"/>
  <c r="U151" i="161"/>
  <c r="T151" i="161"/>
  <c r="P151" i="161"/>
  <c r="O151" i="161"/>
  <c r="F151" i="161"/>
  <c r="E151" i="161"/>
  <c r="AJ66" i="161"/>
  <c r="AI66" i="161"/>
  <c r="P150" i="161"/>
  <c r="O150" i="161"/>
  <c r="F150" i="161"/>
  <c r="E150" i="161"/>
  <c r="P149" i="161"/>
  <c r="O149" i="161"/>
  <c r="F149" i="161"/>
  <c r="E149" i="161"/>
  <c r="U148" i="161"/>
  <c r="T148" i="161"/>
  <c r="P148" i="161"/>
  <c r="O148" i="161"/>
  <c r="F148" i="161"/>
  <c r="E148" i="161"/>
  <c r="AJ63" i="161"/>
  <c r="AI63" i="161"/>
  <c r="F147" i="161"/>
  <c r="E147" i="161"/>
  <c r="P146" i="161"/>
  <c r="O146" i="161"/>
  <c r="U145" i="161"/>
  <c r="T145" i="161"/>
  <c r="AJ60" i="161"/>
  <c r="AI60" i="161"/>
  <c r="P144" i="161"/>
  <c r="O144" i="161"/>
  <c r="F144" i="161"/>
  <c r="E144" i="161"/>
  <c r="P143" i="161"/>
  <c r="O143" i="161"/>
  <c r="AJ58" i="161"/>
  <c r="AI58" i="161"/>
  <c r="U142" i="161"/>
  <c r="T142" i="161"/>
  <c r="P142" i="161"/>
  <c r="O142" i="161"/>
  <c r="K142" i="161"/>
  <c r="J142" i="161"/>
  <c r="P141" i="161"/>
  <c r="O141" i="161"/>
  <c r="F141" i="161"/>
  <c r="E141" i="161"/>
  <c r="AJ56" i="161"/>
  <c r="AI56" i="161"/>
  <c r="P140" i="161"/>
  <c r="O140" i="161"/>
  <c r="AJ55" i="161"/>
  <c r="AI55" i="161"/>
  <c r="Z139" i="161"/>
  <c r="Y139" i="161"/>
  <c r="P139" i="161"/>
  <c r="O139" i="161"/>
  <c r="K139" i="161"/>
  <c r="J139" i="161"/>
  <c r="AJ54" i="161"/>
  <c r="AI54" i="161"/>
  <c r="U138" i="161"/>
  <c r="T138" i="161"/>
  <c r="P138" i="161"/>
  <c r="O138" i="161"/>
  <c r="F138" i="161"/>
  <c r="E138" i="161"/>
  <c r="AO62" i="161"/>
  <c r="AN62" i="161"/>
  <c r="Z137" i="161"/>
  <c r="Y137" i="161"/>
  <c r="P137" i="161"/>
  <c r="O137" i="161"/>
  <c r="U136" i="161"/>
  <c r="T136" i="161"/>
  <c r="P136" i="161"/>
  <c r="O136" i="161"/>
  <c r="K136" i="161"/>
  <c r="J136" i="161"/>
  <c r="F136" i="161"/>
  <c r="E136" i="161"/>
  <c r="AJ51" i="161"/>
  <c r="AI51" i="161"/>
  <c r="Z135" i="161"/>
  <c r="Y135" i="161"/>
  <c r="P135" i="161"/>
  <c r="O135" i="161"/>
  <c r="AO59" i="161"/>
  <c r="AN59" i="161"/>
  <c r="AJ50" i="161"/>
  <c r="AI50" i="161"/>
  <c r="U134" i="161"/>
  <c r="T134" i="161"/>
  <c r="F134" i="161"/>
  <c r="E134" i="161"/>
  <c r="Z133" i="161"/>
  <c r="Y133" i="161"/>
  <c r="P133" i="161"/>
  <c r="O133" i="161"/>
  <c r="AO57" i="161"/>
  <c r="AN57" i="161"/>
  <c r="AJ48" i="161"/>
  <c r="AI48" i="161"/>
  <c r="Z132" i="161"/>
  <c r="Y132" i="161"/>
  <c r="P132" i="161"/>
  <c r="O132" i="161"/>
  <c r="AO56" i="161"/>
  <c r="AN56" i="161"/>
  <c r="AJ47" i="161"/>
  <c r="AI47" i="161"/>
  <c r="U131" i="161"/>
  <c r="T131" i="161"/>
  <c r="P131" i="161"/>
  <c r="O131" i="161"/>
  <c r="K131" i="161"/>
  <c r="J131" i="161"/>
  <c r="F131" i="161"/>
  <c r="E131" i="161"/>
  <c r="AO55" i="161"/>
  <c r="AN55" i="161"/>
  <c r="AJ46" i="161"/>
  <c r="AI46" i="161"/>
  <c r="Z130" i="161"/>
  <c r="Y130" i="161"/>
  <c r="P130" i="161"/>
  <c r="O130" i="161"/>
  <c r="F130" i="161"/>
  <c r="E130" i="161"/>
  <c r="AO54" i="161"/>
  <c r="AN54" i="161"/>
  <c r="AJ45" i="161"/>
  <c r="AI45" i="161"/>
  <c r="K129" i="161"/>
  <c r="J129" i="161"/>
  <c r="AO53" i="161"/>
  <c r="AN53" i="161"/>
  <c r="AJ44" i="161"/>
  <c r="AI44" i="161"/>
  <c r="Z128" i="161"/>
  <c r="Y128" i="161"/>
  <c r="U128" i="161"/>
  <c r="T128" i="161"/>
  <c r="P128" i="161"/>
  <c r="O128" i="161"/>
  <c r="K128" i="161"/>
  <c r="J128" i="161"/>
  <c r="F128" i="161"/>
  <c r="E128" i="161"/>
  <c r="AJ43" i="161"/>
  <c r="AI43" i="161"/>
  <c r="P127" i="161"/>
  <c r="O127" i="161"/>
  <c r="AO51" i="161"/>
  <c r="AN51" i="161"/>
  <c r="Z126" i="161"/>
  <c r="Y126" i="161"/>
  <c r="U126" i="161"/>
  <c r="T126" i="161"/>
  <c r="E126" i="161"/>
  <c r="AO50" i="161"/>
  <c r="AN50" i="161"/>
  <c r="P125" i="161"/>
  <c r="O125" i="161"/>
  <c r="K125" i="161"/>
  <c r="J125" i="161"/>
  <c r="AO49" i="161"/>
  <c r="AN49" i="161"/>
  <c r="AJ40" i="161"/>
  <c r="AI40" i="161"/>
  <c r="Z124" i="161"/>
  <c r="Y124" i="161"/>
  <c r="U124" i="161"/>
  <c r="T124" i="161"/>
  <c r="P124" i="161"/>
  <c r="O124" i="161"/>
  <c r="AJ39" i="161"/>
  <c r="AI39" i="161"/>
  <c r="Z123" i="161"/>
  <c r="Y123" i="161"/>
  <c r="P123" i="161"/>
  <c r="O123" i="161"/>
  <c r="AO47" i="161"/>
  <c r="AN47" i="161"/>
  <c r="AJ38" i="161"/>
  <c r="AI38" i="161"/>
  <c r="U122" i="161"/>
  <c r="T122" i="161"/>
  <c r="P122" i="161"/>
  <c r="O122" i="161"/>
  <c r="AJ37" i="161"/>
  <c r="AI37" i="161"/>
  <c r="Z121" i="161"/>
  <c r="Y121" i="161"/>
  <c r="P121" i="161"/>
  <c r="O121" i="161"/>
  <c r="K121" i="161"/>
  <c r="J121" i="161"/>
  <c r="F121" i="161"/>
  <c r="E121" i="161"/>
  <c r="AJ35" i="161"/>
  <c r="AI35" i="161"/>
  <c r="Z119" i="161"/>
  <c r="Y119" i="161"/>
  <c r="P119" i="161"/>
  <c r="O119" i="161"/>
  <c r="AO43" i="161"/>
  <c r="AN43" i="161"/>
  <c r="U118" i="161"/>
  <c r="T118" i="161"/>
  <c r="AJ33" i="161"/>
  <c r="AI33" i="161"/>
  <c r="Z117" i="161"/>
  <c r="Y117" i="161"/>
  <c r="P117" i="161"/>
  <c r="O117" i="161"/>
  <c r="F117" i="161"/>
  <c r="E117" i="161"/>
  <c r="AJ32" i="161"/>
  <c r="AI32" i="161"/>
  <c r="U116" i="161"/>
  <c r="T116" i="161"/>
  <c r="K116" i="161"/>
  <c r="J116" i="161"/>
  <c r="F116" i="161"/>
  <c r="E116" i="161"/>
  <c r="AO40" i="161"/>
  <c r="AN40" i="161"/>
  <c r="AJ31" i="161"/>
  <c r="AI31" i="161"/>
  <c r="Z115" i="161"/>
  <c r="Y115" i="161"/>
  <c r="U115" i="161"/>
  <c r="T115" i="161"/>
  <c r="P115" i="161"/>
  <c r="O115" i="161"/>
  <c r="K115" i="161"/>
  <c r="J115" i="161"/>
  <c r="AO39" i="161"/>
  <c r="AN39" i="161"/>
  <c r="AJ30" i="161"/>
  <c r="AI30" i="161"/>
  <c r="F114" i="161"/>
  <c r="E114" i="161"/>
  <c r="AJ29" i="161"/>
  <c r="AI29" i="161"/>
  <c r="Z113" i="161"/>
  <c r="Y113" i="161"/>
  <c r="U113" i="161"/>
  <c r="T113" i="161"/>
  <c r="AJ28" i="161"/>
  <c r="AI28" i="161"/>
  <c r="K112" i="161"/>
  <c r="J112" i="161"/>
  <c r="F112" i="161"/>
  <c r="E112" i="161"/>
  <c r="AO36" i="161"/>
  <c r="AN36" i="161"/>
  <c r="U111" i="161"/>
  <c r="T111" i="161"/>
  <c r="P111" i="161"/>
  <c r="O111" i="161"/>
  <c r="AJ26" i="161"/>
  <c r="AI26" i="161"/>
  <c r="Z110" i="161"/>
  <c r="Y110" i="161"/>
  <c r="U110" i="161"/>
  <c r="T110" i="161"/>
  <c r="AO34" i="161"/>
  <c r="AN34" i="161"/>
  <c r="AJ25" i="161"/>
  <c r="AI25" i="161"/>
  <c r="U109" i="161"/>
  <c r="K109" i="161"/>
  <c r="J109" i="161"/>
  <c r="U108" i="161"/>
  <c r="P108" i="161"/>
  <c r="O108" i="161"/>
  <c r="K108" i="161"/>
  <c r="J108" i="161"/>
  <c r="F108" i="161"/>
  <c r="E108" i="161"/>
  <c r="AN32" i="161"/>
  <c r="AJ23" i="161"/>
  <c r="AI23" i="161"/>
  <c r="Z107" i="161"/>
  <c r="Y107" i="161"/>
  <c r="U107" i="161"/>
  <c r="F107" i="161"/>
  <c r="E107" i="161"/>
  <c r="AJ22" i="161"/>
  <c r="AI22" i="161"/>
  <c r="U106" i="161"/>
  <c r="O106" i="161"/>
  <c r="B106" i="161"/>
  <c r="A106" i="161"/>
  <c r="AJ21" i="161"/>
  <c r="AI21" i="161"/>
  <c r="Z105" i="161"/>
  <c r="Y105" i="161"/>
  <c r="U105" i="161"/>
  <c r="K105" i="161"/>
  <c r="J105" i="161"/>
  <c r="B105" i="161"/>
  <c r="A105" i="161"/>
  <c r="AJ20" i="161"/>
  <c r="AI20" i="161"/>
  <c r="U104" i="161"/>
  <c r="F104" i="161"/>
  <c r="E104" i="161"/>
  <c r="B104" i="161"/>
  <c r="A104" i="161"/>
  <c r="AO28" i="161"/>
  <c r="AN28" i="161"/>
  <c r="Z103" i="161"/>
  <c r="Y103" i="161"/>
  <c r="U103" i="161"/>
  <c r="F103" i="161"/>
  <c r="E103" i="161"/>
  <c r="B103" i="161"/>
  <c r="A103" i="161"/>
  <c r="U102" i="161"/>
  <c r="P102" i="161"/>
  <c r="O102" i="161"/>
  <c r="F102" i="161"/>
  <c r="E102" i="161"/>
  <c r="B102" i="161"/>
  <c r="A102" i="161"/>
  <c r="AO26" i="161"/>
  <c r="AN26" i="161"/>
  <c r="AJ17" i="161"/>
  <c r="AI17" i="161"/>
  <c r="U101" i="161"/>
  <c r="B101" i="161"/>
  <c r="A101" i="161"/>
  <c r="Z100" i="161"/>
  <c r="Y100" i="161"/>
  <c r="U100" i="161"/>
  <c r="K100" i="161"/>
  <c r="J100" i="161"/>
  <c r="F100" i="161"/>
  <c r="E100" i="161"/>
  <c r="B100" i="161"/>
  <c r="A100" i="161"/>
  <c r="Z99" i="161"/>
  <c r="Y99" i="161"/>
  <c r="U99" i="161"/>
  <c r="B99" i="161"/>
  <c r="A99" i="161"/>
  <c r="AO23" i="161"/>
  <c r="AN23" i="161"/>
  <c r="U98" i="161"/>
  <c r="P98" i="161"/>
  <c r="O98" i="161"/>
  <c r="F98" i="161"/>
  <c r="E98" i="161"/>
  <c r="B98" i="161"/>
  <c r="A98" i="161"/>
  <c r="AJ13" i="161"/>
  <c r="AI13" i="161"/>
  <c r="Z97" i="161"/>
  <c r="Y97" i="161"/>
  <c r="U97" i="161"/>
  <c r="B97" i="161"/>
  <c r="A97" i="161"/>
  <c r="U96" i="161"/>
  <c r="F96" i="161"/>
  <c r="E96" i="161"/>
  <c r="B96" i="161"/>
  <c r="A96" i="161"/>
  <c r="AO20" i="161"/>
  <c r="AN20" i="161"/>
  <c r="Z95" i="161"/>
  <c r="Y95" i="161"/>
  <c r="U95" i="161"/>
  <c r="P95" i="161"/>
  <c r="O95" i="161"/>
  <c r="F95" i="161"/>
  <c r="E95" i="161"/>
  <c r="B95" i="161"/>
  <c r="A95" i="161"/>
  <c r="AJ10" i="161"/>
  <c r="AI10" i="161"/>
  <c r="Z94" i="161"/>
  <c r="Y94" i="161"/>
  <c r="U94" i="161"/>
  <c r="K94" i="161"/>
  <c r="J94" i="161"/>
  <c r="F94" i="161"/>
  <c r="E94" i="161"/>
  <c r="B94" i="161"/>
  <c r="A94" i="161"/>
  <c r="AO18" i="161"/>
  <c r="AN18" i="161"/>
  <c r="AJ9" i="161"/>
  <c r="AI9" i="161"/>
  <c r="Z93" i="161"/>
  <c r="Y93" i="161"/>
  <c r="U93" i="161"/>
  <c r="B93" i="161"/>
  <c r="A93" i="161"/>
  <c r="AJ8" i="161"/>
  <c r="AI8" i="161"/>
  <c r="U92" i="161"/>
  <c r="P92" i="161"/>
  <c r="O92" i="161"/>
  <c r="F92" i="161"/>
  <c r="E92" i="161"/>
  <c r="B92" i="161"/>
  <c r="A92" i="161"/>
  <c r="AJ7" i="161"/>
  <c r="AI7" i="161"/>
  <c r="Z91" i="161"/>
  <c r="Y91" i="161"/>
  <c r="U91" i="161"/>
  <c r="F91" i="161"/>
  <c r="E91" i="161"/>
  <c r="B91" i="161"/>
  <c r="A91" i="161"/>
  <c r="AO15" i="161"/>
  <c r="AN15" i="161"/>
  <c r="AJ6" i="161"/>
  <c r="AI6" i="161"/>
  <c r="U90" i="161"/>
  <c r="T90" i="161"/>
  <c r="B90" i="161"/>
  <c r="A90" i="161"/>
  <c r="AJ5" i="161"/>
  <c r="AI5" i="161"/>
  <c r="Z89" i="161"/>
  <c r="Y89" i="161"/>
  <c r="P89" i="161"/>
  <c r="O89" i="161"/>
  <c r="B89" i="161"/>
  <c r="A89" i="161"/>
  <c r="AJ4" i="161"/>
  <c r="AI4" i="161"/>
  <c r="K88" i="161"/>
  <c r="J88" i="161"/>
  <c r="C88" i="161"/>
  <c r="A88" i="161"/>
  <c r="AO12" i="161"/>
  <c r="AN12" i="161"/>
  <c r="AJ3" i="161"/>
  <c r="AI3" i="161"/>
  <c r="Z87" i="161"/>
  <c r="Y87" i="161"/>
  <c r="U87" i="161"/>
  <c r="T87" i="161"/>
  <c r="P87" i="161"/>
  <c r="O87" i="161"/>
  <c r="K87" i="161"/>
  <c r="J87" i="161"/>
  <c r="F87" i="161"/>
  <c r="E87" i="161"/>
  <c r="AN1" i="161"/>
  <c r="AI1" i="161"/>
  <c r="Y85" i="161"/>
  <c r="T85" i="161"/>
  <c r="O85" i="161"/>
  <c r="J85" i="161"/>
  <c r="E85" i="161"/>
  <c r="AO9" i="161"/>
  <c r="AN9" i="161"/>
  <c r="P81" i="161"/>
  <c r="O81" i="161"/>
  <c r="P80" i="161"/>
  <c r="O80" i="161"/>
  <c r="AO6" i="161"/>
  <c r="AN6" i="161"/>
  <c r="AE79" i="161"/>
  <c r="AD79" i="161"/>
  <c r="AE78" i="161"/>
  <c r="AD78" i="161"/>
  <c r="AE77" i="161"/>
  <c r="AD77" i="161"/>
  <c r="AO3" i="161"/>
  <c r="AN3" i="161"/>
  <c r="AE76" i="161"/>
  <c r="AD76" i="161"/>
  <c r="P76" i="161"/>
  <c r="O76" i="161"/>
  <c r="P75" i="161"/>
  <c r="O75" i="161"/>
  <c r="AE74" i="161"/>
  <c r="AD74" i="161"/>
  <c r="AJ157" i="161"/>
  <c r="AI157" i="161"/>
  <c r="AE157" i="161"/>
  <c r="AD157" i="161"/>
  <c r="AE73" i="161"/>
  <c r="AD73" i="161"/>
  <c r="P73" i="161"/>
  <c r="O73" i="161"/>
  <c r="AE72" i="161"/>
  <c r="AD72" i="161"/>
  <c r="AE71" i="161"/>
  <c r="AD71" i="161"/>
  <c r="U71" i="161"/>
  <c r="T71" i="161"/>
  <c r="AJ154" i="161"/>
  <c r="AI154" i="161"/>
  <c r="AE70" i="161"/>
  <c r="AD70" i="161"/>
  <c r="U70" i="161"/>
  <c r="T70" i="161"/>
  <c r="P70" i="161"/>
  <c r="O70" i="161"/>
  <c r="AE69" i="161"/>
  <c r="AD69" i="161"/>
  <c r="P69" i="161"/>
  <c r="O69" i="161"/>
  <c r="AE68" i="161"/>
  <c r="AD68" i="161"/>
  <c r="U68" i="161"/>
  <c r="T68" i="161"/>
  <c r="U67" i="161"/>
  <c r="T67" i="161"/>
  <c r="P67" i="161"/>
  <c r="O67" i="161"/>
  <c r="AJ150" i="161"/>
  <c r="AI150" i="161"/>
  <c r="AE149" i="161"/>
  <c r="AD149" i="161"/>
  <c r="AJ148" i="161"/>
  <c r="AI148" i="161"/>
  <c r="AE64" i="161"/>
  <c r="AD64" i="161"/>
  <c r="U64" i="161"/>
  <c r="T64" i="161"/>
  <c r="P64" i="161"/>
  <c r="O64" i="161"/>
  <c r="U63" i="161"/>
  <c r="T63" i="161"/>
  <c r="P63" i="161"/>
  <c r="O63" i="161"/>
  <c r="F63" i="161"/>
  <c r="E63" i="161"/>
  <c r="AE62" i="161"/>
  <c r="AD62" i="161"/>
  <c r="U62" i="161"/>
  <c r="T62" i="161"/>
  <c r="F62" i="161"/>
  <c r="E62" i="161"/>
  <c r="AJ145" i="161"/>
  <c r="AI145" i="161"/>
  <c r="AE145" i="161"/>
  <c r="AD145" i="161"/>
  <c r="U61" i="161"/>
  <c r="T61" i="161"/>
  <c r="F61" i="161"/>
  <c r="E61" i="161"/>
  <c r="AJ144" i="161"/>
  <c r="AE144" i="161"/>
  <c r="AE60" i="161"/>
  <c r="AD60" i="161"/>
  <c r="U60" i="161"/>
  <c r="T60" i="161"/>
  <c r="F60" i="161"/>
  <c r="E60" i="161"/>
  <c r="AE143" i="161"/>
  <c r="AE59" i="161"/>
  <c r="AD59" i="161"/>
  <c r="P59" i="161"/>
  <c r="O59" i="161"/>
  <c r="F59" i="161"/>
  <c r="E59" i="161"/>
  <c r="AE142" i="161"/>
  <c r="U58" i="161"/>
  <c r="T58" i="161"/>
  <c r="F58" i="161"/>
  <c r="E58" i="161"/>
  <c r="AE141" i="161"/>
  <c r="AE57" i="161"/>
  <c r="AD57" i="161"/>
  <c r="P57" i="161"/>
  <c r="O57" i="161"/>
  <c r="F57" i="161"/>
  <c r="E57" i="161"/>
  <c r="AE140" i="161"/>
  <c r="AE56" i="161"/>
  <c r="AD56" i="161"/>
  <c r="U56" i="161"/>
  <c r="T56" i="161"/>
  <c r="F56" i="161"/>
  <c r="E56" i="161"/>
  <c r="AJ139" i="161"/>
  <c r="AI139" i="161"/>
  <c r="AE139" i="161"/>
  <c r="AE55" i="161"/>
  <c r="AD55" i="161"/>
  <c r="AE138" i="161"/>
  <c r="U54" i="161"/>
  <c r="T54" i="161"/>
  <c r="P54" i="161"/>
  <c r="O54" i="161"/>
  <c r="F54" i="161"/>
  <c r="E54" i="161"/>
  <c r="AE137" i="161"/>
  <c r="Z53" i="161"/>
  <c r="Y53" i="161"/>
  <c r="P53" i="161"/>
  <c r="O53" i="161"/>
  <c r="AE136" i="161"/>
  <c r="AE52" i="161"/>
  <c r="AD52" i="161"/>
  <c r="AE135" i="161"/>
  <c r="AE51" i="161"/>
  <c r="AD51" i="161"/>
  <c r="Z51" i="161"/>
  <c r="Y51" i="161"/>
  <c r="P51" i="161"/>
  <c r="O51" i="161"/>
  <c r="AJ134" i="161"/>
  <c r="AI134" i="161"/>
  <c r="AE134" i="161"/>
  <c r="AD134" i="161"/>
  <c r="Z50" i="161"/>
  <c r="Y50" i="161"/>
  <c r="U50" i="161"/>
  <c r="T50" i="161"/>
  <c r="F50" i="161"/>
  <c r="E50" i="161"/>
  <c r="AE133" i="161"/>
  <c r="AD133" i="161"/>
  <c r="AE49" i="161"/>
  <c r="AD49" i="161"/>
  <c r="Z49" i="161"/>
  <c r="Y49" i="161"/>
  <c r="K49" i="161"/>
  <c r="J49" i="161"/>
  <c r="AE132" i="161"/>
  <c r="AD132" i="161"/>
  <c r="AE48" i="161"/>
  <c r="AD48" i="161"/>
  <c r="Z48" i="161"/>
  <c r="Y48" i="161"/>
  <c r="K48" i="161"/>
  <c r="J48" i="161"/>
  <c r="AE131" i="161"/>
  <c r="AD131" i="161"/>
  <c r="AE47" i="161"/>
  <c r="AD47" i="161"/>
  <c r="Z47" i="161"/>
  <c r="Y47" i="161"/>
  <c r="P47" i="161"/>
  <c r="O47" i="161"/>
  <c r="F47" i="161"/>
  <c r="E47" i="161"/>
  <c r="AE130" i="161"/>
  <c r="AD130" i="161"/>
  <c r="Z46" i="161"/>
  <c r="Y46" i="161"/>
  <c r="U46" i="161"/>
  <c r="T46" i="161"/>
  <c r="P46" i="161"/>
  <c r="O46" i="161"/>
  <c r="K46" i="161"/>
  <c r="J46" i="161"/>
  <c r="AJ129" i="161"/>
  <c r="AI129" i="161"/>
  <c r="AE129" i="161"/>
  <c r="AD129" i="161"/>
  <c r="U45" i="161"/>
  <c r="T45" i="161"/>
  <c r="P45" i="161"/>
  <c r="O45" i="161"/>
  <c r="AJ128" i="161"/>
  <c r="AE128" i="161"/>
  <c r="AD128" i="161"/>
  <c r="AE44" i="161"/>
  <c r="AD44" i="161"/>
  <c r="Z44" i="161"/>
  <c r="Y44" i="161"/>
  <c r="F44" i="161"/>
  <c r="E44" i="161"/>
  <c r="AE127" i="161"/>
  <c r="AD127" i="161"/>
  <c r="K43" i="161"/>
  <c r="J43" i="161"/>
  <c r="F43" i="161"/>
  <c r="E43" i="161"/>
  <c r="AE126" i="161"/>
  <c r="AD126" i="161"/>
  <c r="AE42" i="161"/>
  <c r="AD42" i="161"/>
  <c r="Z42" i="161"/>
  <c r="Y42" i="161"/>
  <c r="U42" i="161"/>
  <c r="T42" i="161"/>
  <c r="P42" i="161"/>
  <c r="O42" i="161"/>
  <c r="F42" i="161"/>
  <c r="E42" i="161"/>
  <c r="AJ125" i="161"/>
  <c r="AI125" i="161"/>
  <c r="AE125" i="161"/>
  <c r="AD125" i="161"/>
  <c r="AE41" i="161"/>
  <c r="AD41" i="161"/>
  <c r="Z41" i="161"/>
  <c r="Y41" i="161"/>
  <c r="U41" i="161"/>
  <c r="T41" i="161"/>
  <c r="K41" i="161"/>
  <c r="J41" i="161"/>
  <c r="F41" i="161"/>
  <c r="E41" i="161"/>
  <c r="AE124" i="161"/>
  <c r="AD124" i="161"/>
  <c r="Z40" i="161"/>
  <c r="Y40" i="161"/>
  <c r="U40" i="161"/>
  <c r="T40" i="161"/>
  <c r="K40" i="161"/>
  <c r="J40" i="161"/>
  <c r="F40" i="161"/>
  <c r="E40" i="161"/>
  <c r="Z39" i="161"/>
  <c r="Y39" i="161"/>
  <c r="U39" i="161"/>
  <c r="T39" i="161"/>
  <c r="P39" i="161"/>
  <c r="O39" i="161"/>
  <c r="K39" i="161"/>
  <c r="J39" i="161"/>
  <c r="F39" i="161"/>
  <c r="E39" i="161"/>
  <c r="AJ122" i="161"/>
  <c r="AI122" i="161"/>
  <c r="AE122" i="161"/>
  <c r="AD122" i="161"/>
  <c r="AE38" i="161"/>
  <c r="AD38" i="161"/>
  <c r="Z38" i="161"/>
  <c r="Y38" i="161"/>
  <c r="U38" i="161"/>
  <c r="T38" i="161"/>
  <c r="AE121" i="161"/>
  <c r="AD121" i="161"/>
  <c r="Z37" i="161"/>
  <c r="Y37" i="161"/>
  <c r="U37" i="161"/>
  <c r="T37" i="161"/>
  <c r="AE120" i="161"/>
  <c r="AD120" i="161"/>
  <c r="AE36" i="161"/>
  <c r="AD36" i="161"/>
  <c r="U36" i="161"/>
  <c r="T36" i="161"/>
  <c r="P36" i="161"/>
  <c r="O36" i="161"/>
  <c r="F36" i="161"/>
  <c r="E36" i="161"/>
  <c r="AE35" i="161"/>
  <c r="AD35" i="161"/>
  <c r="Z35" i="161"/>
  <c r="Y35" i="161"/>
  <c r="F35" i="161"/>
  <c r="E35" i="161"/>
  <c r="AJ118" i="161"/>
  <c r="AI118" i="161"/>
  <c r="AE118" i="161"/>
  <c r="AD118" i="161"/>
  <c r="AE34" i="161"/>
  <c r="AD34" i="161"/>
  <c r="P34" i="161"/>
  <c r="O34" i="161"/>
  <c r="F34" i="161"/>
  <c r="E34" i="161"/>
  <c r="AJ117" i="161"/>
  <c r="AE33" i="161"/>
  <c r="AD33" i="161"/>
  <c r="K33" i="161"/>
  <c r="J33" i="161"/>
  <c r="AE116" i="161"/>
  <c r="AD116" i="161"/>
  <c r="AE32" i="161"/>
  <c r="AD32" i="161"/>
  <c r="Z32" i="161"/>
  <c r="Y32" i="161"/>
  <c r="U32" i="161"/>
  <c r="T32" i="161"/>
  <c r="K32" i="161"/>
  <c r="J32" i="161"/>
  <c r="AE31" i="161"/>
  <c r="AD31" i="161"/>
  <c r="U31" i="161"/>
  <c r="T31" i="161"/>
  <c r="P31" i="161"/>
  <c r="O31" i="161"/>
  <c r="K31" i="161"/>
  <c r="J31" i="161"/>
  <c r="F31" i="161"/>
  <c r="E31" i="161"/>
  <c r="AJ114" i="161"/>
  <c r="AI114" i="161"/>
  <c r="AE114" i="161"/>
  <c r="AD114" i="161"/>
  <c r="AE30" i="161"/>
  <c r="AD30" i="161"/>
  <c r="U30" i="161"/>
  <c r="T30" i="161"/>
  <c r="P30" i="161"/>
  <c r="O30" i="161"/>
  <c r="K30" i="161"/>
  <c r="J30" i="161"/>
  <c r="Z29" i="161"/>
  <c r="Y29" i="161"/>
  <c r="U29" i="161"/>
  <c r="T29" i="161"/>
  <c r="P29" i="161"/>
  <c r="K29" i="161"/>
  <c r="J29" i="161"/>
  <c r="F29" i="161"/>
  <c r="E29" i="161"/>
  <c r="AE112" i="161"/>
  <c r="AD112" i="161"/>
  <c r="AE28" i="161"/>
  <c r="AD28" i="161"/>
  <c r="U28" i="161"/>
  <c r="T28" i="161"/>
  <c r="P28" i="161"/>
  <c r="F28" i="161"/>
  <c r="E28" i="161"/>
  <c r="AJ111" i="161"/>
  <c r="AI111" i="161"/>
  <c r="AE111" i="161"/>
  <c r="AD111" i="161"/>
  <c r="AE27" i="161"/>
  <c r="AD27" i="161"/>
  <c r="Z27" i="161"/>
  <c r="Y27" i="161"/>
  <c r="U27" i="161"/>
  <c r="T27" i="161"/>
  <c r="P27" i="161"/>
  <c r="U26" i="161"/>
  <c r="T26" i="161"/>
  <c r="P26" i="161"/>
  <c r="F26" i="161"/>
  <c r="E26" i="161"/>
  <c r="AE109" i="161"/>
  <c r="AD109" i="161"/>
  <c r="AD25" i="161"/>
  <c r="U25" i="161"/>
  <c r="T25" i="161"/>
  <c r="P25" i="161"/>
  <c r="AJ108" i="161"/>
  <c r="AI108" i="161"/>
  <c r="AE108" i="161"/>
  <c r="AD108" i="161"/>
  <c r="Z24" i="161"/>
  <c r="Y24" i="161"/>
  <c r="U24" i="161"/>
  <c r="T24" i="161"/>
  <c r="F24" i="161"/>
  <c r="E24" i="161"/>
  <c r="AJ107" i="161"/>
  <c r="AE107" i="161"/>
  <c r="AD107" i="161"/>
  <c r="U23" i="161"/>
  <c r="T23" i="161"/>
  <c r="P23" i="161"/>
  <c r="O23" i="161"/>
  <c r="AE106" i="161"/>
  <c r="AD106" i="161"/>
  <c r="Y22" i="161"/>
  <c r="U22" i="161"/>
  <c r="T22" i="161"/>
  <c r="F22" i="161"/>
  <c r="E22" i="161"/>
  <c r="AE105" i="161"/>
  <c r="AD105" i="161"/>
  <c r="AE21" i="161"/>
  <c r="AD21" i="161"/>
  <c r="U21" i="161"/>
  <c r="T21" i="161"/>
  <c r="P21" i="161"/>
  <c r="O21" i="161"/>
  <c r="F21" i="161"/>
  <c r="E21" i="161"/>
  <c r="AE104" i="161"/>
  <c r="AD104" i="161"/>
  <c r="U20" i="161"/>
  <c r="T20" i="161"/>
  <c r="P20" i="161"/>
  <c r="F20" i="161"/>
  <c r="E20" i="161"/>
  <c r="AJ103" i="161"/>
  <c r="AI103" i="161"/>
  <c r="AE103" i="161"/>
  <c r="AD103" i="161"/>
  <c r="U19" i="161"/>
  <c r="T19" i="161"/>
  <c r="P19" i="161"/>
  <c r="K19" i="161"/>
  <c r="J19" i="161"/>
  <c r="AE18" i="161"/>
  <c r="AD18" i="161"/>
  <c r="Z18" i="161"/>
  <c r="Y18" i="161"/>
  <c r="U18" i="161"/>
  <c r="T18" i="161"/>
  <c r="P18" i="161"/>
  <c r="F18" i="161"/>
  <c r="E18" i="161"/>
  <c r="AE101" i="161"/>
  <c r="AD101" i="161"/>
  <c r="U17" i="161"/>
  <c r="T17" i="161"/>
  <c r="P17" i="161"/>
  <c r="Z16" i="161"/>
  <c r="Y16" i="161"/>
  <c r="U16" i="161"/>
  <c r="T16" i="161"/>
  <c r="P16" i="161"/>
  <c r="F16" i="161"/>
  <c r="E16" i="161"/>
  <c r="AJ99" i="161"/>
  <c r="AI99" i="161"/>
  <c r="AE99" i="161"/>
  <c r="AD99" i="161"/>
  <c r="AE15" i="161"/>
  <c r="AD15" i="161"/>
  <c r="U15" i="161"/>
  <c r="T15" i="161"/>
  <c r="P15" i="161"/>
  <c r="K15" i="161"/>
  <c r="J15" i="161"/>
  <c r="AE98" i="161"/>
  <c r="AD98" i="161"/>
  <c r="U14" i="161"/>
  <c r="T14" i="161"/>
  <c r="P14" i="161"/>
  <c r="K14" i="161"/>
  <c r="J14" i="161"/>
  <c r="F14" i="161"/>
  <c r="E14" i="161"/>
  <c r="AE97" i="161"/>
  <c r="AD97" i="161"/>
  <c r="AE13" i="161"/>
  <c r="AD13" i="161"/>
  <c r="P13" i="161"/>
  <c r="K13" i="161"/>
  <c r="J13" i="161"/>
  <c r="AE96" i="161"/>
  <c r="AD96" i="161"/>
  <c r="P12" i="161"/>
  <c r="F12" i="161"/>
  <c r="E12" i="161"/>
  <c r="AE11" i="161"/>
  <c r="AD11" i="161"/>
  <c r="U11" i="161"/>
  <c r="T11" i="161"/>
  <c r="K11" i="161"/>
  <c r="J11" i="161"/>
  <c r="AJ94" i="161"/>
  <c r="AI94" i="161"/>
  <c r="Z10" i="161"/>
  <c r="Y10" i="161"/>
  <c r="U10" i="161"/>
  <c r="T10" i="161"/>
  <c r="P10" i="161"/>
  <c r="O10" i="161"/>
  <c r="F10" i="161"/>
  <c r="E10" i="161"/>
  <c r="AJ93" i="161"/>
  <c r="AE93" i="161"/>
  <c r="AD93" i="161"/>
  <c r="U9" i="161"/>
  <c r="T9" i="161"/>
  <c r="AJ92" i="161"/>
  <c r="AI92" i="161"/>
  <c r="AE92" i="161"/>
  <c r="AD92" i="161"/>
  <c r="AE8" i="161"/>
  <c r="AD8" i="161"/>
  <c r="U8" i="161"/>
  <c r="T8" i="161"/>
  <c r="P8" i="161"/>
  <c r="O8" i="161"/>
  <c r="K8" i="161"/>
  <c r="J8" i="161"/>
  <c r="F8" i="161"/>
  <c r="E8" i="161"/>
  <c r="U7" i="161"/>
  <c r="T7" i="161"/>
  <c r="Z6" i="161"/>
  <c r="Y6" i="161"/>
  <c r="U6" i="161"/>
  <c r="T6" i="161"/>
  <c r="P6" i="161"/>
  <c r="O6" i="161"/>
  <c r="AE5" i="161"/>
  <c r="AD5" i="161"/>
  <c r="K5" i="161"/>
  <c r="J5" i="161"/>
  <c r="F5" i="161"/>
  <c r="E5" i="161"/>
  <c r="Z4" i="161"/>
  <c r="Y4" i="161"/>
  <c r="U4" i="161"/>
  <c r="T4" i="161"/>
  <c r="AJ87" i="161"/>
  <c r="AI87" i="161"/>
  <c r="AE87" i="161"/>
  <c r="AD87" i="161"/>
  <c r="AE3" i="161"/>
  <c r="AD3" i="161"/>
  <c r="Z3" i="161"/>
  <c r="Y3" i="161"/>
  <c r="U3" i="161"/>
  <c r="T3" i="161"/>
  <c r="P3" i="161"/>
  <c r="O3" i="161"/>
  <c r="K3" i="161"/>
  <c r="J3" i="161"/>
  <c r="F3" i="161"/>
  <c r="E3" i="161"/>
  <c r="AI85" i="161"/>
  <c r="AD85" i="161"/>
  <c r="AD1" i="161"/>
  <c r="Y1" i="161"/>
  <c r="T1" i="161"/>
  <c r="O1" i="161"/>
  <c r="J1" i="161"/>
  <c r="A1" i="161"/>
  <c r="AJ81" i="160"/>
  <c r="AI81" i="160"/>
  <c r="AJ80" i="160"/>
  <c r="AI80" i="160"/>
  <c r="AJ79" i="160"/>
  <c r="AI79" i="160"/>
  <c r="P163" i="160"/>
  <c r="O163" i="160"/>
  <c r="AJ78" i="160"/>
  <c r="AI78" i="160"/>
  <c r="P162" i="160"/>
  <c r="O162" i="160"/>
  <c r="AJ77" i="160"/>
  <c r="AI77" i="160"/>
  <c r="P161" i="160"/>
  <c r="O161" i="160"/>
  <c r="U160" i="160"/>
  <c r="T160" i="160"/>
  <c r="P160" i="160"/>
  <c r="O160" i="160"/>
  <c r="AJ75" i="160"/>
  <c r="AI75" i="160"/>
  <c r="AJ74" i="160"/>
  <c r="AI74" i="160"/>
  <c r="P158" i="160"/>
  <c r="O158" i="160"/>
  <c r="F158" i="160"/>
  <c r="E158" i="160"/>
  <c r="P157" i="160"/>
  <c r="O157" i="160"/>
  <c r="F157" i="160"/>
  <c r="E157" i="160"/>
  <c r="U156" i="160"/>
  <c r="T156" i="160"/>
  <c r="P156" i="160"/>
  <c r="O156" i="160"/>
  <c r="U154" i="160"/>
  <c r="T154" i="160"/>
  <c r="P154" i="160"/>
  <c r="O154" i="160"/>
  <c r="AJ69" i="160"/>
  <c r="AI69" i="160"/>
  <c r="P153" i="160"/>
  <c r="O153" i="160"/>
  <c r="F153" i="160"/>
  <c r="E153" i="160"/>
  <c r="P152" i="160"/>
  <c r="O152" i="160"/>
  <c r="F152" i="160"/>
  <c r="E152" i="160"/>
  <c r="U151" i="160"/>
  <c r="T151" i="160"/>
  <c r="P151" i="160"/>
  <c r="O151" i="160"/>
  <c r="F151" i="160"/>
  <c r="E151" i="160"/>
  <c r="AJ66" i="160"/>
  <c r="AI66" i="160"/>
  <c r="P150" i="160"/>
  <c r="O150" i="160"/>
  <c r="F150" i="160"/>
  <c r="E150" i="160"/>
  <c r="P149" i="160"/>
  <c r="O149" i="160"/>
  <c r="F149" i="160"/>
  <c r="E149" i="160"/>
  <c r="U148" i="160"/>
  <c r="T148" i="160"/>
  <c r="P148" i="160"/>
  <c r="O148" i="160"/>
  <c r="F148" i="160"/>
  <c r="E148" i="160"/>
  <c r="AJ63" i="160"/>
  <c r="AI63" i="160"/>
  <c r="F147" i="160"/>
  <c r="E147" i="160"/>
  <c r="P146" i="160"/>
  <c r="O146" i="160"/>
  <c r="U145" i="160"/>
  <c r="T145" i="160"/>
  <c r="AJ60" i="160"/>
  <c r="AI60" i="160"/>
  <c r="P144" i="160"/>
  <c r="O144" i="160"/>
  <c r="F144" i="160"/>
  <c r="E144" i="160"/>
  <c r="P143" i="160"/>
  <c r="O143" i="160"/>
  <c r="AJ58" i="160"/>
  <c r="AI58" i="160"/>
  <c r="U142" i="160"/>
  <c r="T142" i="160"/>
  <c r="P142" i="160"/>
  <c r="O142" i="160"/>
  <c r="K142" i="160"/>
  <c r="J142" i="160"/>
  <c r="P141" i="160"/>
  <c r="O141" i="160"/>
  <c r="F141" i="160"/>
  <c r="E141" i="160"/>
  <c r="AJ56" i="160"/>
  <c r="AI56" i="160"/>
  <c r="P140" i="160"/>
  <c r="O140" i="160"/>
  <c r="AJ55" i="160"/>
  <c r="AI55" i="160"/>
  <c r="Z139" i="160"/>
  <c r="Y139" i="160"/>
  <c r="P139" i="160"/>
  <c r="O139" i="160"/>
  <c r="K139" i="160"/>
  <c r="J139" i="160"/>
  <c r="AJ54" i="160"/>
  <c r="AI54" i="160"/>
  <c r="U138" i="160"/>
  <c r="T138" i="160"/>
  <c r="P138" i="160"/>
  <c r="O138" i="160"/>
  <c r="F138" i="160"/>
  <c r="E138" i="160"/>
  <c r="AO62" i="160"/>
  <c r="AN62" i="160"/>
  <c r="Z137" i="160"/>
  <c r="Y137" i="160"/>
  <c r="P137" i="160"/>
  <c r="O137" i="160"/>
  <c r="U136" i="160"/>
  <c r="T136" i="160"/>
  <c r="P136" i="160"/>
  <c r="O136" i="160"/>
  <c r="K136" i="160"/>
  <c r="J136" i="160"/>
  <c r="F136" i="160"/>
  <c r="E136" i="160"/>
  <c r="AJ51" i="160"/>
  <c r="AI51" i="160"/>
  <c r="Z135" i="160"/>
  <c r="Y135" i="160"/>
  <c r="P135" i="160"/>
  <c r="O135" i="160"/>
  <c r="AO59" i="160"/>
  <c r="AN59" i="160"/>
  <c r="AJ50" i="160"/>
  <c r="AI50" i="160"/>
  <c r="U134" i="160"/>
  <c r="T134" i="160"/>
  <c r="F134" i="160"/>
  <c r="E134" i="160"/>
  <c r="Z133" i="160"/>
  <c r="Y133" i="160"/>
  <c r="P133" i="160"/>
  <c r="O133" i="160"/>
  <c r="AO57" i="160"/>
  <c r="AN57" i="160"/>
  <c r="AJ48" i="160"/>
  <c r="AI48" i="160"/>
  <c r="Z132" i="160"/>
  <c r="Y132" i="160"/>
  <c r="P132" i="160"/>
  <c r="O132" i="160"/>
  <c r="AO56" i="160"/>
  <c r="AN56" i="160"/>
  <c r="AJ47" i="160"/>
  <c r="AI47" i="160"/>
  <c r="U131" i="160"/>
  <c r="T131" i="160"/>
  <c r="P131" i="160"/>
  <c r="O131" i="160"/>
  <c r="K131" i="160"/>
  <c r="J131" i="160"/>
  <c r="F131" i="160"/>
  <c r="E131" i="160"/>
  <c r="AO55" i="160"/>
  <c r="AN55" i="160"/>
  <c r="AJ46" i="160"/>
  <c r="AI46" i="160"/>
  <c r="Z130" i="160"/>
  <c r="Y130" i="160"/>
  <c r="P130" i="160"/>
  <c r="O130" i="160"/>
  <c r="F130" i="160"/>
  <c r="E130" i="160"/>
  <c r="AO54" i="160"/>
  <c r="AN54" i="160"/>
  <c r="AJ45" i="160"/>
  <c r="AI45" i="160"/>
  <c r="K129" i="160"/>
  <c r="J129" i="160"/>
  <c r="AO53" i="160"/>
  <c r="AN53" i="160"/>
  <c r="AJ44" i="160"/>
  <c r="AI44" i="160"/>
  <c r="Z128" i="160"/>
  <c r="Y128" i="160"/>
  <c r="U128" i="160"/>
  <c r="T128" i="160"/>
  <c r="P128" i="160"/>
  <c r="O128" i="160"/>
  <c r="K128" i="160"/>
  <c r="J128" i="160"/>
  <c r="F128" i="160"/>
  <c r="E128" i="160"/>
  <c r="AJ43" i="160"/>
  <c r="AI43" i="160"/>
  <c r="P127" i="160"/>
  <c r="O127" i="160"/>
  <c r="AO51" i="160"/>
  <c r="AN51" i="160"/>
  <c r="Z126" i="160"/>
  <c r="Y126" i="160"/>
  <c r="U126" i="160"/>
  <c r="T126" i="160"/>
  <c r="E126" i="160"/>
  <c r="AO50" i="160"/>
  <c r="AN50" i="160"/>
  <c r="P125" i="160"/>
  <c r="O125" i="160"/>
  <c r="K125" i="160"/>
  <c r="J125" i="160"/>
  <c r="AO49" i="160"/>
  <c r="AN49" i="160"/>
  <c r="AJ40" i="160"/>
  <c r="AI40" i="160"/>
  <c r="Z124" i="160"/>
  <c r="Y124" i="160"/>
  <c r="U124" i="160"/>
  <c r="T124" i="160"/>
  <c r="P124" i="160"/>
  <c r="O124" i="160"/>
  <c r="AJ39" i="160"/>
  <c r="AI39" i="160"/>
  <c r="Z123" i="160"/>
  <c r="Y123" i="160"/>
  <c r="P123" i="160"/>
  <c r="O123" i="160"/>
  <c r="AO47" i="160"/>
  <c r="AN47" i="160"/>
  <c r="AJ38" i="160"/>
  <c r="AI38" i="160"/>
  <c r="U122" i="160"/>
  <c r="T122" i="160"/>
  <c r="P122" i="160"/>
  <c r="O122" i="160"/>
  <c r="AJ37" i="160"/>
  <c r="AI37" i="160"/>
  <c r="Z121" i="160"/>
  <c r="Y121" i="160"/>
  <c r="P121" i="160"/>
  <c r="O121" i="160"/>
  <c r="K121" i="160"/>
  <c r="J121" i="160"/>
  <c r="F121" i="160"/>
  <c r="E121" i="160"/>
  <c r="AJ35" i="160"/>
  <c r="AI35" i="160"/>
  <c r="Z119" i="160"/>
  <c r="Y119" i="160"/>
  <c r="P119" i="160"/>
  <c r="O119" i="160"/>
  <c r="AO43" i="160"/>
  <c r="AN43" i="160"/>
  <c r="U118" i="160"/>
  <c r="T118" i="160"/>
  <c r="AJ33" i="160"/>
  <c r="AI33" i="160"/>
  <c r="Z117" i="160"/>
  <c r="Y117" i="160"/>
  <c r="P117" i="160"/>
  <c r="O117" i="160"/>
  <c r="F117" i="160"/>
  <c r="E117" i="160"/>
  <c r="AJ32" i="160"/>
  <c r="AI32" i="160"/>
  <c r="U116" i="160"/>
  <c r="T116" i="160"/>
  <c r="K116" i="160"/>
  <c r="J116" i="160"/>
  <c r="F116" i="160"/>
  <c r="E116" i="160"/>
  <c r="AO40" i="160"/>
  <c r="AN40" i="160"/>
  <c r="AJ31" i="160"/>
  <c r="AI31" i="160"/>
  <c r="Z115" i="160"/>
  <c r="Y115" i="160"/>
  <c r="U115" i="160"/>
  <c r="T115" i="160"/>
  <c r="P115" i="160"/>
  <c r="O115" i="160"/>
  <c r="K115" i="160"/>
  <c r="J115" i="160"/>
  <c r="AO39" i="160"/>
  <c r="AN39" i="160"/>
  <c r="AJ30" i="160"/>
  <c r="AI30" i="160"/>
  <c r="F114" i="160"/>
  <c r="E114" i="160"/>
  <c r="AJ29" i="160"/>
  <c r="AI29" i="160"/>
  <c r="Z113" i="160"/>
  <c r="Y113" i="160"/>
  <c r="U113" i="160"/>
  <c r="T113" i="160"/>
  <c r="AJ28" i="160"/>
  <c r="AI28" i="160"/>
  <c r="K112" i="160"/>
  <c r="J112" i="160"/>
  <c r="F112" i="160"/>
  <c r="E112" i="160"/>
  <c r="AO36" i="160"/>
  <c r="AN36" i="160"/>
  <c r="U111" i="160"/>
  <c r="T111" i="160"/>
  <c r="P111" i="160"/>
  <c r="O111" i="160"/>
  <c r="AJ26" i="160"/>
  <c r="AI26" i="160"/>
  <c r="Z110" i="160"/>
  <c r="Y110" i="160"/>
  <c r="U110" i="160"/>
  <c r="T110" i="160"/>
  <c r="AO34" i="160"/>
  <c r="AN34" i="160"/>
  <c r="AJ25" i="160"/>
  <c r="AI25" i="160"/>
  <c r="U109" i="160"/>
  <c r="K109" i="160"/>
  <c r="J109" i="160"/>
  <c r="U108" i="160"/>
  <c r="P108" i="160"/>
  <c r="O108" i="160"/>
  <c r="K108" i="160"/>
  <c r="J108" i="160"/>
  <c r="F108" i="160"/>
  <c r="E108" i="160"/>
  <c r="AN32" i="160"/>
  <c r="AJ23" i="160"/>
  <c r="AI23" i="160"/>
  <c r="Z107" i="160"/>
  <c r="Y107" i="160"/>
  <c r="U107" i="160"/>
  <c r="F107" i="160"/>
  <c r="E107" i="160"/>
  <c r="AJ22" i="160"/>
  <c r="AI22" i="160"/>
  <c r="U106" i="160"/>
  <c r="O106" i="160"/>
  <c r="B106" i="160"/>
  <c r="A106" i="160"/>
  <c r="AJ21" i="160"/>
  <c r="AI21" i="160"/>
  <c r="Z105" i="160"/>
  <c r="Y105" i="160"/>
  <c r="U105" i="160"/>
  <c r="K105" i="160"/>
  <c r="J105" i="160"/>
  <c r="B105" i="160"/>
  <c r="A105" i="160"/>
  <c r="AJ20" i="160"/>
  <c r="AI20" i="160"/>
  <c r="U104" i="160"/>
  <c r="F104" i="160"/>
  <c r="E104" i="160"/>
  <c r="B104" i="160"/>
  <c r="A104" i="160"/>
  <c r="AO28" i="160"/>
  <c r="AN28" i="160"/>
  <c r="Z103" i="160"/>
  <c r="Y103" i="160"/>
  <c r="U103" i="160"/>
  <c r="F103" i="160"/>
  <c r="E103" i="160"/>
  <c r="B103" i="160"/>
  <c r="A103" i="160"/>
  <c r="U102" i="160"/>
  <c r="P102" i="160"/>
  <c r="O102" i="160"/>
  <c r="F102" i="160"/>
  <c r="E102" i="160"/>
  <c r="B102" i="160"/>
  <c r="A102" i="160"/>
  <c r="AO26" i="160"/>
  <c r="AN26" i="160"/>
  <c r="AJ17" i="160"/>
  <c r="AI17" i="160"/>
  <c r="U101" i="160"/>
  <c r="B101" i="160"/>
  <c r="A101" i="160"/>
  <c r="Z100" i="160"/>
  <c r="Y100" i="160"/>
  <c r="U100" i="160"/>
  <c r="K100" i="160"/>
  <c r="J100" i="160"/>
  <c r="F100" i="160"/>
  <c r="E100" i="160"/>
  <c r="B100" i="160"/>
  <c r="A100" i="160"/>
  <c r="Z99" i="160"/>
  <c r="Y99" i="160"/>
  <c r="U99" i="160"/>
  <c r="B99" i="160"/>
  <c r="A99" i="160"/>
  <c r="AO23" i="160"/>
  <c r="AN23" i="160"/>
  <c r="U98" i="160"/>
  <c r="P98" i="160"/>
  <c r="O98" i="160"/>
  <c r="F98" i="160"/>
  <c r="E98" i="160"/>
  <c r="B98" i="160"/>
  <c r="A98" i="160"/>
  <c r="AJ13" i="160"/>
  <c r="AI13" i="160"/>
  <c r="Z97" i="160"/>
  <c r="Y97" i="160"/>
  <c r="U97" i="160"/>
  <c r="B97" i="160"/>
  <c r="A97" i="160"/>
  <c r="U96" i="160"/>
  <c r="F96" i="160"/>
  <c r="E96" i="160"/>
  <c r="B96" i="160"/>
  <c r="A96" i="160"/>
  <c r="AO20" i="160"/>
  <c r="AN20" i="160"/>
  <c r="Z95" i="160"/>
  <c r="Y95" i="160"/>
  <c r="U95" i="160"/>
  <c r="P95" i="160"/>
  <c r="O95" i="160"/>
  <c r="F95" i="160"/>
  <c r="E95" i="160"/>
  <c r="B95" i="160"/>
  <c r="A95" i="160"/>
  <c r="AJ10" i="160"/>
  <c r="AI10" i="160"/>
  <c r="Z94" i="160"/>
  <c r="Y94" i="160"/>
  <c r="U94" i="160"/>
  <c r="K94" i="160"/>
  <c r="J94" i="160"/>
  <c r="F94" i="160"/>
  <c r="E94" i="160"/>
  <c r="B94" i="160"/>
  <c r="A94" i="160"/>
  <c r="AO18" i="160"/>
  <c r="AN18" i="160"/>
  <c r="AJ9" i="160"/>
  <c r="AI9" i="160"/>
  <c r="Z93" i="160"/>
  <c r="Y93" i="160"/>
  <c r="U93" i="160"/>
  <c r="B93" i="160"/>
  <c r="A93" i="160"/>
  <c r="AJ8" i="160"/>
  <c r="AI8" i="160"/>
  <c r="U92" i="160"/>
  <c r="P92" i="160"/>
  <c r="O92" i="160"/>
  <c r="F92" i="160"/>
  <c r="E92" i="160"/>
  <c r="B92" i="160"/>
  <c r="A92" i="160"/>
  <c r="AJ7" i="160"/>
  <c r="AI7" i="160"/>
  <c r="Z91" i="160"/>
  <c r="Y91" i="160"/>
  <c r="U91" i="160"/>
  <c r="F91" i="160"/>
  <c r="E91" i="160"/>
  <c r="B91" i="160"/>
  <c r="A91" i="160"/>
  <c r="AO15" i="160"/>
  <c r="AN15" i="160"/>
  <c r="AJ6" i="160"/>
  <c r="AI6" i="160"/>
  <c r="U90" i="160"/>
  <c r="T90" i="160"/>
  <c r="B90" i="160"/>
  <c r="A90" i="160"/>
  <c r="AJ5" i="160"/>
  <c r="AI5" i="160"/>
  <c r="Z89" i="160"/>
  <c r="Y89" i="160"/>
  <c r="P89" i="160"/>
  <c r="O89" i="160"/>
  <c r="B89" i="160"/>
  <c r="A89" i="160"/>
  <c r="AJ4" i="160"/>
  <c r="AI4" i="160"/>
  <c r="K88" i="160"/>
  <c r="J88" i="160"/>
  <c r="C88" i="160"/>
  <c r="A88" i="160"/>
  <c r="AO12" i="160"/>
  <c r="AN12" i="160"/>
  <c r="AJ3" i="160"/>
  <c r="AI3" i="160"/>
  <c r="Z87" i="160"/>
  <c r="Y87" i="160"/>
  <c r="U87" i="160"/>
  <c r="T87" i="160"/>
  <c r="P87" i="160"/>
  <c r="O87" i="160"/>
  <c r="K87" i="160"/>
  <c r="J87" i="160"/>
  <c r="F87" i="160"/>
  <c r="E87" i="160"/>
  <c r="AN1" i="160"/>
  <c r="AI1" i="160"/>
  <c r="Y85" i="160"/>
  <c r="T85" i="160"/>
  <c r="O85" i="160"/>
  <c r="J85" i="160"/>
  <c r="E85" i="160"/>
  <c r="AO9" i="160"/>
  <c r="AN9" i="160"/>
  <c r="P81" i="160"/>
  <c r="O81" i="160"/>
  <c r="P80" i="160"/>
  <c r="O80" i="160"/>
  <c r="AO6" i="160"/>
  <c r="AN6" i="160"/>
  <c r="AE79" i="160"/>
  <c r="AD79" i="160"/>
  <c r="AE78" i="160"/>
  <c r="AD78" i="160"/>
  <c r="AE77" i="160"/>
  <c r="AD77" i="160"/>
  <c r="AO3" i="160"/>
  <c r="AN3" i="160"/>
  <c r="AE76" i="160"/>
  <c r="AD76" i="160"/>
  <c r="P76" i="160"/>
  <c r="O76" i="160"/>
  <c r="P75" i="160"/>
  <c r="O75" i="160"/>
  <c r="AE74" i="160"/>
  <c r="AD74" i="160"/>
  <c r="AJ157" i="160"/>
  <c r="AI157" i="160"/>
  <c r="AE157" i="160"/>
  <c r="AD157" i="160"/>
  <c r="AE73" i="160"/>
  <c r="AD73" i="160"/>
  <c r="P73" i="160"/>
  <c r="O73" i="160"/>
  <c r="AE72" i="160"/>
  <c r="AD72" i="160"/>
  <c r="AE71" i="160"/>
  <c r="AD71" i="160"/>
  <c r="U71" i="160"/>
  <c r="T71" i="160"/>
  <c r="AJ154" i="160"/>
  <c r="AI154" i="160"/>
  <c r="AE70" i="160"/>
  <c r="AD70" i="160"/>
  <c r="U70" i="160"/>
  <c r="T70" i="160"/>
  <c r="P70" i="160"/>
  <c r="O70" i="160"/>
  <c r="AE69" i="160"/>
  <c r="AD69" i="160"/>
  <c r="P69" i="160"/>
  <c r="O69" i="160"/>
  <c r="AE68" i="160"/>
  <c r="AD68" i="160"/>
  <c r="U68" i="160"/>
  <c r="T68" i="160"/>
  <c r="U67" i="160"/>
  <c r="T67" i="160"/>
  <c r="P67" i="160"/>
  <c r="O67" i="160"/>
  <c r="AJ150" i="160"/>
  <c r="AI150" i="160"/>
  <c r="AE149" i="160"/>
  <c r="AD149" i="160"/>
  <c r="AJ148" i="160"/>
  <c r="AI148" i="160"/>
  <c r="AE64" i="160"/>
  <c r="AD64" i="160"/>
  <c r="U64" i="160"/>
  <c r="T64" i="160"/>
  <c r="P64" i="160"/>
  <c r="O64" i="160"/>
  <c r="U63" i="160"/>
  <c r="T63" i="160"/>
  <c r="P63" i="160"/>
  <c r="O63" i="160"/>
  <c r="F63" i="160"/>
  <c r="E63" i="160"/>
  <c r="AE62" i="160"/>
  <c r="AD62" i="160"/>
  <c r="U62" i="160"/>
  <c r="T62" i="160"/>
  <c r="F62" i="160"/>
  <c r="E62" i="160"/>
  <c r="AJ145" i="160"/>
  <c r="AI145" i="160"/>
  <c r="AE145" i="160"/>
  <c r="AD145" i="160"/>
  <c r="U61" i="160"/>
  <c r="T61" i="160"/>
  <c r="F61" i="160"/>
  <c r="E61" i="160"/>
  <c r="AJ144" i="160"/>
  <c r="AE144" i="160"/>
  <c r="AE60" i="160"/>
  <c r="AD60" i="160"/>
  <c r="U60" i="160"/>
  <c r="T60" i="160"/>
  <c r="F60" i="160"/>
  <c r="E60" i="160"/>
  <c r="AE143" i="160"/>
  <c r="AE59" i="160"/>
  <c r="AD59" i="160"/>
  <c r="P59" i="160"/>
  <c r="O59" i="160"/>
  <c r="F59" i="160"/>
  <c r="E59" i="160"/>
  <c r="AE142" i="160"/>
  <c r="U58" i="160"/>
  <c r="T58" i="160"/>
  <c r="F58" i="160"/>
  <c r="E58" i="160"/>
  <c r="AE141" i="160"/>
  <c r="AE57" i="160"/>
  <c r="AD57" i="160"/>
  <c r="P57" i="160"/>
  <c r="O57" i="160"/>
  <c r="F57" i="160"/>
  <c r="E57" i="160"/>
  <c r="AE140" i="160"/>
  <c r="AE56" i="160"/>
  <c r="AD56" i="160"/>
  <c r="U56" i="160"/>
  <c r="T56" i="160"/>
  <c r="F56" i="160"/>
  <c r="E56" i="160"/>
  <c r="AJ139" i="160"/>
  <c r="AI139" i="160"/>
  <c r="AE139" i="160"/>
  <c r="AE55" i="160"/>
  <c r="AD55" i="160"/>
  <c r="AE138" i="160"/>
  <c r="U54" i="160"/>
  <c r="T54" i="160"/>
  <c r="P54" i="160"/>
  <c r="O54" i="160"/>
  <c r="F54" i="160"/>
  <c r="E54" i="160"/>
  <c r="AE137" i="160"/>
  <c r="Z53" i="160"/>
  <c r="Y53" i="160"/>
  <c r="P53" i="160"/>
  <c r="O53" i="160"/>
  <c r="AE136" i="160"/>
  <c r="AE52" i="160"/>
  <c r="AD52" i="160"/>
  <c r="AE135" i="160"/>
  <c r="AE51" i="160"/>
  <c r="AD51" i="160"/>
  <c r="Z51" i="160"/>
  <c r="Y51" i="160"/>
  <c r="P51" i="160"/>
  <c r="O51" i="160"/>
  <c r="AJ134" i="160"/>
  <c r="AI134" i="160"/>
  <c r="AE134" i="160"/>
  <c r="AD134" i="160"/>
  <c r="Z50" i="160"/>
  <c r="Y50" i="160"/>
  <c r="U50" i="160"/>
  <c r="T50" i="160"/>
  <c r="F50" i="160"/>
  <c r="E50" i="160"/>
  <c r="AE133" i="160"/>
  <c r="AD133" i="160"/>
  <c r="AE49" i="160"/>
  <c r="AD49" i="160"/>
  <c r="Z49" i="160"/>
  <c r="Y49" i="160"/>
  <c r="K49" i="160"/>
  <c r="J49" i="160"/>
  <c r="AE132" i="160"/>
  <c r="AD132" i="160"/>
  <c r="AE48" i="160"/>
  <c r="AD48" i="160"/>
  <c r="Z48" i="160"/>
  <c r="Y48" i="160"/>
  <c r="K48" i="160"/>
  <c r="J48" i="160"/>
  <c r="AE131" i="160"/>
  <c r="AD131" i="160"/>
  <c r="AE47" i="160"/>
  <c r="AD47" i="160"/>
  <c r="Z47" i="160"/>
  <c r="Y47" i="160"/>
  <c r="P47" i="160"/>
  <c r="O47" i="160"/>
  <c r="F47" i="160"/>
  <c r="E47" i="160"/>
  <c r="AE130" i="160"/>
  <c r="AD130" i="160"/>
  <c r="Z46" i="160"/>
  <c r="Y46" i="160"/>
  <c r="U46" i="160"/>
  <c r="T46" i="160"/>
  <c r="P46" i="160"/>
  <c r="O46" i="160"/>
  <c r="K46" i="160"/>
  <c r="J46" i="160"/>
  <c r="AJ129" i="160"/>
  <c r="AI129" i="160"/>
  <c r="AE129" i="160"/>
  <c r="AD129" i="160"/>
  <c r="U45" i="160"/>
  <c r="T45" i="160"/>
  <c r="P45" i="160"/>
  <c r="O45" i="160"/>
  <c r="AJ128" i="160"/>
  <c r="AE128" i="160"/>
  <c r="AD128" i="160"/>
  <c r="AE44" i="160"/>
  <c r="AD44" i="160"/>
  <c r="Z44" i="160"/>
  <c r="Y44" i="160"/>
  <c r="F44" i="160"/>
  <c r="E44" i="160"/>
  <c r="AE127" i="160"/>
  <c r="AD127" i="160"/>
  <c r="K43" i="160"/>
  <c r="J43" i="160"/>
  <c r="F43" i="160"/>
  <c r="E43" i="160"/>
  <c r="AE126" i="160"/>
  <c r="AD126" i="160"/>
  <c r="AE42" i="160"/>
  <c r="AD42" i="160"/>
  <c r="Z42" i="160"/>
  <c r="Y42" i="160"/>
  <c r="U42" i="160"/>
  <c r="T42" i="160"/>
  <c r="P42" i="160"/>
  <c r="O42" i="160"/>
  <c r="F42" i="160"/>
  <c r="E42" i="160"/>
  <c r="AJ125" i="160"/>
  <c r="AI125" i="160"/>
  <c r="AE125" i="160"/>
  <c r="AD125" i="160"/>
  <c r="AE41" i="160"/>
  <c r="AD41" i="160"/>
  <c r="Z41" i="160"/>
  <c r="Y41" i="160"/>
  <c r="U41" i="160"/>
  <c r="T41" i="160"/>
  <c r="K41" i="160"/>
  <c r="J41" i="160"/>
  <c r="F41" i="160"/>
  <c r="E41" i="160"/>
  <c r="AE124" i="160"/>
  <c r="AD124" i="160"/>
  <c r="Z40" i="160"/>
  <c r="Y40" i="160"/>
  <c r="U40" i="160"/>
  <c r="T40" i="160"/>
  <c r="K40" i="160"/>
  <c r="J40" i="160"/>
  <c r="F40" i="160"/>
  <c r="E40" i="160"/>
  <c r="Z39" i="160"/>
  <c r="Y39" i="160"/>
  <c r="U39" i="160"/>
  <c r="T39" i="160"/>
  <c r="P39" i="160"/>
  <c r="O39" i="160"/>
  <c r="K39" i="160"/>
  <c r="J39" i="160"/>
  <c r="F39" i="160"/>
  <c r="E39" i="160"/>
  <c r="AJ122" i="160"/>
  <c r="AI122" i="160"/>
  <c r="AE122" i="160"/>
  <c r="AD122" i="160"/>
  <c r="AE38" i="160"/>
  <c r="AD38" i="160"/>
  <c r="Z38" i="160"/>
  <c r="Y38" i="160"/>
  <c r="U38" i="160"/>
  <c r="T38" i="160"/>
  <c r="AE121" i="160"/>
  <c r="AD121" i="160"/>
  <c r="Z37" i="160"/>
  <c r="Y37" i="160"/>
  <c r="U37" i="160"/>
  <c r="T37" i="160"/>
  <c r="AE120" i="160"/>
  <c r="AD120" i="160"/>
  <c r="AE36" i="160"/>
  <c r="AD36" i="160"/>
  <c r="U36" i="160"/>
  <c r="T36" i="160"/>
  <c r="P36" i="160"/>
  <c r="O36" i="160"/>
  <c r="F36" i="160"/>
  <c r="E36" i="160"/>
  <c r="AE35" i="160"/>
  <c r="AD35" i="160"/>
  <c r="Z35" i="160"/>
  <c r="Y35" i="160"/>
  <c r="F35" i="160"/>
  <c r="E35" i="160"/>
  <c r="AJ118" i="160"/>
  <c r="AI118" i="160"/>
  <c r="AE118" i="160"/>
  <c r="AD118" i="160"/>
  <c r="AE34" i="160"/>
  <c r="AD34" i="160"/>
  <c r="P34" i="160"/>
  <c r="O34" i="160"/>
  <c r="F34" i="160"/>
  <c r="E34" i="160"/>
  <c r="AJ117" i="160"/>
  <c r="AE33" i="160"/>
  <c r="AD33" i="160"/>
  <c r="K33" i="160"/>
  <c r="J33" i="160"/>
  <c r="AE116" i="160"/>
  <c r="AD116" i="160"/>
  <c r="AE32" i="160"/>
  <c r="AD32" i="160"/>
  <c r="Z32" i="160"/>
  <c r="Y32" i="160"/>
  <c r="U32" i="160"/>
  <c r="T32" i="160"/>
  <c r="K32" i="160"/>
  <c r="J32" i="160"/>
  <c r="AE31" i="160"/>
  <c r="AD31" i="160"/>
  <c r="U31" i="160"/>
  <c r="T31" i="160"/>
  <c r="P31" i="160"/>
  <c r="O31" i="160"/>
  <c r="K31" i="160"/>
  <c r="J31" i="160"/>
  <c r="F31" i="160"/>
  <c r="E31" i="160"/>
  <c r="AJ114" i="160"/>
  <c r="AI114" i="160"/>
  <c r="AE114" i="160"/>
  <c r="AD114" i="160"/>
  <c r="AE30" i="160"/>
  <c r="AD30" i="160"/>
  <c r="U30" i="160"/>
  <c r="T30" i="160"/>
  <c r="P30" i="160"/>
  <c r="O30" i="160"/>
  <c r="K30" i="160"/>
  <c r="J30" i="160"/>
  <c r="Z29" i="160"/>
  <c r="Y29" i="160"/>
  <c r="U29" i="160"/>
  <c r="T29" i="160"/>
  <c r="P29" i="160"/>
  <c r="K29" i="160"/>
  <c r="J29" i="160"/>
  <c r="F29" i="160"/>
  <c r="E29" i="160"/>
  <c r="AE112" i="160"/>
  <c r="AD112" i="160"/>
  <c r="AE28" i="160"/>
  <c r="AD28" i="160"/>
  <c r="U28" i="160"/>
  <c r="T28" i="160"/>
  <c r="P28" i="160"/>
  <c r="F28" i="160"/>
  <c r="E28" i="160"/>
  <c r="AJ111" i="160"/>
  <c r="AI111" i="160"/>
  <c r="AE111" i="160"/>
  <c r="AD111" i="160"/>
  <c r="AE27" i="160"/>
  <c r="AD27" i="160"/>
  <c r="Z27" i="160"/>
  <c r="Y27" i="160"/>
  <c r="U27" i="160"/>
  <c r="T27" i="160"/>
  <c r="P27" i="160"/>
  <c r="U26" i="160"/>
  <c r="T26" i="160"/>
  <c r="P26" i="160"/>
  <c r="F26" i="160"/>
  <c r="E26" i="160"/>
  <c r="AE109" i="160"/>
  <c r="AD109" i="160"/>
  <c r="AD25" i="160"/>
  <c r="U25" i="160"/>
  <c r="T25" i="160"/>
  <c r="P25" i="160"/>
  <c r="AJ108" i="160"/>
  <c r="AI108" i="160"/>
  <c r="AE108" i="160"/>
  <c r="AD108" i="160"/>
  <c r="Z24" i="160"/>
  <c r="Y24" i="160"/>
  <c r="U24" i="160"/>
  <c r="T24" i="160"/>
  <c r="F24" i="160"/>
  <c r="E24" i="160"/>
  <c r="AJ107" i="160"/>
  <c r="AE107" i="160"/>
  <c r="AD107" i="160"/>
  <c r="U23" i="160"/>
  <c r="T23" i="160"/>
  <c r="P23" i="160"/>
  <c r="O23" i="160"/>
  <c r="AE106" i="160"/>
  <c r="AD106" i="160"/>
  <c r="Y22" i="160"/>
  <c r="U22" i="160"/>
  <c r="T22" i="160"/>
  <c r="F22" i="160"/>
  <c r="E22" i="160"/>
  <c r="AE105" i="160"/>
  <c r="AD105" i="160"/>
  <c r="AE21" i="160"/>
  <c r="AD21" i="160"/>
  <c r="U21" i="160"/>
  <c r="T21" i="160"/>
  <c r="P21" i="160"/>
  <c r="O21" i="160"/>
  <c r="F21" i="160"/>
  <c r="E21" i="160"/>
  <c r="AE104" i="160"/>
  <c r="AD104" i="160"/>
  <c r="U20" i="160"/>
  <c r="T20" i="160"/>
  <c r="P20" i="160"/>
  <c r="F20" i="160"/>
  <c r="E20" i="160"/>
  <c r="AJ103" i="160"/>
  <c r="AI103" i="160"/>
  <c r="AE103" i="160"/>
  <c r="AD103" i="160"/>
  <c r="U19" i="160"/>
  <c r="T19" i="160"/>
  <c r="P19" i="160"/>
  <c r="K19" i="160"/>
  <c r="J19" i="160"/>
  <c r="AE18" i="160"/>
  <c r="AD18" i="160"/>
  <c r="Z18" i="160"/>
  <c r="Y18" i="160"/>
  <c r="U18" i="160"/>
  <c r="T18" i="160"/>
  <c r="P18" i="160"/>
  <c r="F18" i="160"/>
  <c r="E18" i="160"/>
  <c r="AE101" i="160"/>
  <c r="AD101" i="160"/>
  <c r="U17" i="160"/>
  <c r="T17" i="160"/>
  <c r="P17" i="160"/>
  <c r="Z16" i="160"/>
  <c r="Y16" i="160"/>
  <c r="U16" i="160"/>
  <c r="T16" i="160"/>
  <c r="P16" i="160"/>
  <c r="F16" i="160"/>
  <c r="E16" i="160"/>
  <c r="AJ99" i="160"/>
  <c r="AI99" i="160"/>
  <c r="AE99" i="160"/>
  <c r="AD99" i="160"/>
  <c r="AE15" i="160"/>
  <c r="AD15" i="160"/>
  <c r="U15" i="160"/>
  <c r="T15" i="160"/>
  <c r="P15" i="160"/>
  <c r="K15" i="160"/>
  <c r="J15" i="160"/>
  <c r="AE98" i="160"/>
  <c r="AD98" i="160"/>
  <c r="U14" i="160"/>
  <c r="T14" i="160"/>
  <c r="P14" i="160"/>
  <c r="K14" i="160"/>
  <c r="J14" i="160"/>
  <c r="F14" i="160"/>
  <c r="E14" i="160"/>
  <c r="AE97" i="160"/>
  <c r="AD97" i="160"/>
  <c r="AE13" i="160"/>
  <c r="AD13" i="160"/>
  <c r="P13" i="160"/>
  <c r="K13" i="160"/>
  <c r="J13" i="160"/>
  <c r="AE96" i="160"/>
  <c r="AD96" i="160"/>
  <c r="P12" i="160"/>
  <c r="F12" i="160"/>
  <c r="E12" i="160"/>
  <c r="AE11" i="160"/>
  <c r="AD11" i="160"/>
  <c r="U11" i="160"/>
  <c r="T11" i="160"/>
  <c r="K11" i="160"/>
  <c r="J11" i="160"/>
  <c r="AJ94" i="160"/>
  <c r="AI94" i="160"/>
  <c r="Z10" i="160"/>
  <c r="Y10" i="160"/>
  <c r="U10" i="160"/>
  <c r="T10" i="160"/>
  <c r="P10" i="160"/>
  <c r="O10" i="160"/>
  <c r="F10" i="160"/>
  <c r="E10" i="160"/>
  <c r="AJ93" i="160"/>
  <c r="AE93" i="160"/>
  <c r="AD93" i="160"/>
  <c r="U9" i="160"/>
  <c r="T9" i="160"/>
  <c r="AJ92" i="160"/>
  <c r="AI92" i="160"/>
  <c r="AE92" i="160"/>
  <c r="AD92" i="160"/>
  <c r="AE8" i="160"/>
  <c r="AD8" i="160"/>
  <c r="U8" i="160"/>
  <c r="T8" i="160"/>
  <c r="P8" i="160"/>
  <c r="O8" i="160"/>
  <c r="K8" i="160"/>
  <c r="J8" i="160"/>
  <c r="F8" i="160"/>
  <c r="E8" i="160"/>
  <c r="U7" i="160"/>
  <c r="T7" i="160"/>
  <c r="Z6" i="160"/>
  <c r="Y6" i="160"/>
  <c r="U6" i="160"/>
  <c r="T6" i="160"/>
  <c r="P6" i="160"/>
  <c r="O6" i="160"/>
  <c r="AE5" i="160"/>
  <c r="AD5" i="160"/>
  <c r="K5" i="160"/>
  <c r="J5" i="160"/>
  <c r="F5" i="160"/>
  <c r="E5" i="160"/>
  <c r="Z4" i="160"/>
  <c r="Y4" i="160"/>
  <c r="U4" i="160"/>
  <c r="T4" i="160"/>
  <c r="AJ87" i="160"/>
  <c r="AI87" i="160"/>
  <c r="AE87" i="160"/>
  <c r="AD87" i="160"/>
  <c r="AE3" i="160"/>
  <c r="AD3" i="160"/>
  <c r="Z3" i="160"/>
  <c r="Y3" i="160"/>
  <c r="U3" i="160"/>
  <c r="T3" i="160"/>
  <c r="P3" i="160"/>
  <c r="O3" i="160"/>
  <c r="K3" i="160"/>
  <c r="J3" i="160"/>
  <c r="F3" i="160"/>
  <c r="E3" i="160"/>
  <c r="AI85" i="160"/>
  <c r="AD85" i="160"/>
  <c r="AD1" i="160"/>
  <c r="Y1" i="160"/>
  <c r="T1" i="160"/>
  <c r="O1" i="160"/>
  <c r="J1" i="160"/>
  <c r="A1" i="160"/>
  <c r="AJ81" i="159"/>
  <c r="AI81" i="159"/>
  <c r="AJ80" i="159"/>
  <c r="AI80" i="159"/>
  <c r="AJ79" i="159"/>
  <c r="AI79" i="159"/>
  <c r="P163" i="159"/>
  <c r="O163" i="159"/>
  <c r="AJ78" i="159"/>
  <c r="AI78" i="159"/>
  <c r="P162" i="159"/>
  <c r="O162" i="159"/>
  <c r="AJ77" i="159"/>
  <c r="AI77" i="159"/>
  <c r="P161" i="159"/>
  <c r="O161" i="159"/>
  <c r="U160" i="159"/>
  <c r="T160" i="159"/>
  <c r="P160" i="159"/>
  <c r="O160" i="159"/>
  <c r="AJ75" i="159"/>
  <c r="AI75" i="159"/>
  <c r="AJ74" i="159"/>
  <c r="AI74" i="159"/>
  <c r="P158" i="159"/>
  <c r="O158" i="159"/>
  <c r="F158" i="159"/>
  <c r="E158" i="159"/>
  <c r="P157" i="159"/>
  <c r="O157" i="159"/>
  <c r="F157" i="159"/>
  <c r="E157" i="159"/>
  <c r="U156" i="159"/>
  <c r="T156" i="159"/>
  <c r="P156" i="159"/>
  <c r="O156" i="159"/>
  <c r="U154" i="159"/>
  <c r="T154" i="159"/>
  <c r="P154" i="159"/>
  <c r="O154" i="159"/>
  <c r="AJ69" i="159"/>
  <c r="AI69" i="159"/>
  <c r="P153" i="159"/>
  <c r="O153" i="159"/>
  <c r="F153" i="159"/>
  <c r="E153" i="159"/>
  <c r="P152" i="159"/>
  <c r="O152" i="159"/>
  <c r="F152" i="159"/>
  <c r="E152" i="159"/>
  <c r="U151" i="159"/>
  <c r="T151" i="159"/>
  <c r="P151" i="159"/>
  <c r="O151" i="159"/>
  <c r="F151" i="159"/>
  <c r="E151" i="159"/>
  <c r="AJ66" i="159"/>
  <c r="AI66" i="159"/>
  <c r="P150" i="159"/>
  <c r="O150" i="159"/>
  <c r="F150" i="159"/>
  <c r="E150" i="159"/>
  <c r="P149" i="159"/>
  <c r="O149" i="159"/>
  <c r="F149" i="159"/>
  <c r="E149" i="159"/>
  <c r="U148" i="159"/>
  <c r="T148" i="159"/>
  <c r="P148" i="159"/>
  <c r="O148" i="159"/>
  <c r="F148" i="159"/>
  <c r="E148" i="159"/>
  <c r="AJ63" i="159"/>
  <c r="AI63" i="159"/>
  <c r="F147" i="159"/>
  <c r="E147" i="159"/>
  <c r="P146" i="159"/>
  <c r="O146" i="159"/>
  <c r="U145" i="159"/>
  <c r="T145" i="159"/>
  <c r="AJ60" i="159"/>
  <c r="AI60" i="159"/>
  <c r="P144" i="159"/>
  <c r="O144" i="159"/>
  <c r="F144" i="159"/>
  <c r="E144" i="159"/>
  <c r="P143" i="159"/>
  <c r="O143" i="159"/>
  <c r="AJ58" i="159"/>
  <c r="AI58" i="159"/>
  <c r="U142" i="159"/>
  <c r="T142" i="159"/>
  <c r="P142" i="159"/>
  <c r="O142" i="159"/>
  <c r="K142" i="159"/>
  <c r="J142" i="159"/>
  <c r="P141" i="159"/>
  <c r="O141" i="159"/>
  <c r="F141" i="159"/>
  <c r="E141" i="159"/>
  <c r="AJ56" i="159"/>
  <c r="AI56" i="159"/>
  <c r="P140" i="159"/>
  <c r="O140" i="159"/>
  <c r="AJ55" i="159"/>
  <c r="AI55" i="159"/>
  <c r="Z139" i="159"/>
  <c r="Y139" i="159"/>
  <c r="P139" i="159"/>
  <c r="O139" i="159"/>
  <c r="K139" i="159"/>
  <c r="J139" i="159"/>
  <c r="AJ54" i="159"/>
  <c r="AI54" i="159"/>
  <c r="U138" i="159"/>
  <c r="T138" i="159"/>
  <c r="P138" i="159"/>
  <c r="O138" i="159"/>
  <c r="F138" i="159"/>
  <c r="E138" i="159"/>
  <c r="AO62" i="159"/>
  <c r="AN62" i="159"/>
  <c r="Z137" i="159"/>
  <c r="Y137" i="159"/>
  <c r="P137" i="159"/>
  <c r="O137" i="159"/>
  <c r="U136" i="159"/>
  <c r="T136" i="159"/>
  <c r="P136" i="159"/>
  <c r="O136" i="159"/>
  <c r="K136" i="159"/>
  <c r="J136" i="159"/>
  <c r="F136" i="159"/>
  <c r="E136" i="159"/>
  <c r="AJ51" i="159"/>
  <c r="AI51" i="159"/>
  <c r="Z135" i="159"/>
  <c r="Y135" i="159"/>
  <c r="P135" i="159"/>
  <c r="O135" i="159"/>
  <c r="AO59" i="159"/>
  <c r="AN59" i="159"/>
  <c r="AJ50" i="159"/>
  <c r="AI50" i="159"/>
  <c r="U134" i="159"/>
  <c r="T134" i="159"/>
  <c r="F134" i="159"/>
  <c r="E134" i="159"/>
  <c r="Z133" i="159"/>
  <c r="Y133" i="159"/>
  <c r="P133" i="159"/>
  <c r="O133" i="159"/>
  <c r="AO57" i="159"/>
  <c r="AN57" i="159"/>
  <c r="AJ48" i="159"/>
  <c r="AI48" i="159"/>
  <c r="Z132" i="159"/>
  <c r="Y132" i="159"/>
  <c r="P132" i="159"/>
  <c r="O132" i="159"/>
  <c r="AO56" i="159"/>
  <c r="AN56" i="159"/>
  <c r="AJ47" i="159"/>
  <c r="AI47" i="159"/>
  <c r="U131" i="159"/>
  <c r="T131" i="159"/>
  <c r="P131" i="159"/>
  <c r="O131" i="159"/>
  <c r="K131" i="159"/>
  <c r="J131" i="159"/>
  <c r="F131" i="159"/>
  <c r="E131" i="159"/>
  <c r="AO55" i="159"/>
  <c r="AN55" i="159"/>
  <c r="AJ46" i="159"/>
  <c r="AI46" i="159"/>
  <c r="Z130" i="159"/>
  <c r="Y130" i="159"/>
  <c r="P130" i="159"/>
  <c r="O130" i="159"/>
  <c r="F130" i="159"/>
  <c r="E130" i="159"/>
  <c r="AO54" i="159"/>
  <c r="AN54" i="159"/>
  <c r="AJ45" i="159"/>
  <c r="AI45" i="159"/>
  <c r="K129" i="159"/>
  <c r="J129" i="159"/>
  <c r="AO53" i="159"/>
  <c r="AN53" i="159"/>
  <c r="AJ44" i="159"/>
  <c r="AI44" i="159"/>
  <c r="Z128" i="159"/>
  <c r="Y128" i="159"/>
  <c r="U128" i="159"/>
  <c r="T128" i="159"/>
  <c r="P128" i="159"/>
  <c r="O128" i="159"/>
  <c r="K128" i="159"/>
  <c r="J128" i="159"/>
  <c r="F128" i="159"/>
  <c r="E128" i="159"/>
  <c r="AJ43" i="159"/>
  <c r="AI43" i="159"/>
  <c r="P127" i="159"/>
  <c r="O127" i="159"/>
  <c r="AO51" i="159"/>
  <c r="AN51" i="159"/>
  <c r="Z126" i="159"/>
  <c r="Y126" i="159"/>
  <c r="U126" i="159"/>
  <c r="T126" i="159"/>
  <c r="E126" i="159"/>
  <c r="AO50" i="159"/>
  <c r="AN50" i="159"/>
  <c r="P125" i="159"/>
  <c r="O125" i="159"/>
  <c r="K125" i="159"/>
  <c r="J125" i="159"/>
  <c r="AO49" i="159"/>
  <c r="AN49" i="159"/>
  <c r="AJ40" i="159"/>
  <c r="AI40" i="159"/>
  <c r="Z124" i="159"/>
  <c r="Y124" i="159"/>
  <c r="U124" i="159"/>
  <c r="T124" i="159"/>
  <c r="P124" i="159"/>
  <c r="O124" i="159"/>
  <c r="AJ39" i="159"/>
  <c r="AI39" i="159"/>
  <c r="Z123" i="159"/>
  <c r="Y123" i="159"/>
  <c r="P123" i="159"/>
  <c r="O123" i="159"/>
  <c r="AO47" i="159"/>
  <c r="AN47" i="159"/>
  <c r="AJ38" i="159"/>
  <c r="AI38" i="159"/>
  <c r="U122" i="159"/>
  <c r="T122" i="159"/>
  <c r="P122" i="159"/>
  <c r="O122" i="159"/>
  <c r="AJ37" i="159"/>
  <c r="AI37" i="159"/>
  <c r="Z121" i="159"/>
  <c r="Y121" i="159"/>
  <c r="P121" i="159"/>
  <c r="O121" i="159"/>
  <c r="K121" i="159"/>
  <c r="J121" i="159"/>
  <c r="F121" i="159"/>
  <c r="E121" i="159"/>
  <c r="AJ35" i="159"/>
  <c r="AI35" i="159"/>
  <c r="Z119" i="159"/>
  <c r="Y119" i="159"/>
  <c r="P119" i="159"/>
  <c r="O119" i="159"/>
  <c r="AO43" i="159"/>
  <c r="AN43" i="159"/>
  <c r="U118" i="159"/>
  <c r="T118" i="159"/>
  <c r="AJ33" i="159"/>
  <c r="AI33" i="159"/>
  <c r="Z117" i="159"/>
  <c r="Y117" i="159"/>
  <c r="P117" i="159"/>
  <c r="O117" i="159"/>
  <c r="F117" i="159"/>
  <c r="E117" i="159"/>
  <c r="AJ32" i="159"/>
  <c r="AI32" i="159"/>
  <c r="U116" i="159"/>
  <c r="T116" i="159"/>
  <c r="K116" i="159"/>
  <c r="J116" i="159"/>
  <c r="F116" i="159"/>
  <c r="E116" i="159"/>
  <c r="AO40" i="159"/>
  <c r="AN40" i="159"/>
  <c r="AJ31" i="159"/>
  <c r="AI31" i="159"/>
  <c r="Z115" i="159"/>
  <c r="Y115" i="159"/>
  <c r="U115" i="159"/>
  <c r="T115" i="159"/>
  <c r="P115" i="159"/>
  <c r="O115" i="159"/>
  <c r="K115" i="159"/>
  <c r="J115" i="159"/>
  <c r="AO39" i="159"/>
  <c r="AN39" i="159"/>
  <c r="AJ30" i="159"/>
  <c r="AI30" i="159"/>
  <c r="F114" i="159"/>
  <c r="E114" i="159"/>
  <c r="AJ29" i="159"/>
  <c r="AI29" i="159"/>
  <c r="Z113" i="159"/>
  <c r="Y113" i="159"/>
  <c r="U113" i="159"/>
  <c r="T113" i="159"/>
  <c r="AJ28" i="159"/>
  <c r="AI28" i="159"/>
  <c r="K112" i="159"/>
  <c r="J112" i="159"/>
  <c r="F112" i="159"/>
  <c r="E112" i="159"/>
  <c r="AO36" i="159"/>
  <c r="AN36" i="159"/>
  <c r="U111" i="159"/>
  <c r="T111" i="159"/>
  <c r="P111" i="159"/>
  <c r="O111" i="159"/>
  <c r="AJ26" i="159"/>
  <c r="AI26" i="159"/>
  <c r="Z110" i="159"/>
  <c r="Y110" i="159"/>
  <c r="U110" i="159"/>
  <c r="T110" i="159"/>
  <c r="AO34" i="159"/>
  <c r="AN34" i="159"/>
  <c r="AJ25" i="159"/>
  <c r="AI25" i="159"/>
  <c r="U109" i="159"/>
  <c r="K109" i="159"/>
  <c r="J109" i="159"/>
  <c r="U108" i="159"/>
  <c r="P108" i="159"/>
  <c r="O108" i="159"/>
  <c r="K108" i="159"/>
  <c r="J108" i="159"/>
  <c r="F108" i="159"/>
  <c r="E108" i="159"/>
  <c r="AN32" i="159"/>
  <c r="AJ23" i="159"/>
  <c r="AI23" i="159"/>
  <c r="Z107" i="159"/>
  <c r="Y107" i="159"/>
  <c r="U107" i="159"/>
  <c r="F107" i="159"/>
  <c r="E107" i="159"/>
  <c r="AJ22" i="159"/>
  <c r="AI22" i="159"/>
  <c r="U106" i="159"/>
  <c r="O106" i="159"/>
  <c r="B106" i="159"/>
  <c r="A106" i="159"/>
  <c r="AJ21" i="159"/>
  <c r="AI21" i="159"/>
  <c r="Z105" i="159"/>
  <c r="Y105" i="159"/>
  <c r="U105" i="159"/>
  <c r="K105" i="159"/>
  <c r="J105" i="159"/>
  <c r="B105" i="159"/>
  <c r="A105" i="159"/>
  <c r="AJ20" i="159"/>
  <c r="AI20" i="159"/>
  <c r="U104" i="159"/>
  <c r="F104" i="159"/>
  <c r="E104" i="159"/>
  <c r="B104" i="159"/>
  <c r="A104" i="159"/>
  <c r="AO28" i="159"/>
  <c r="AN28" i="159"/>
  <c r="Z103" i="159"/>
  <c r="Y103" i="159"/>
  <c r="U103" i="159"/>
  <c r="F103" i="159"/>
  <c r="E103" i="159"/>
  <c r="B103" i="159"/>
  <c r="A103" i="159"/>
  <c r="U102" i="159"/>
  <c r="P102" i="159"/>
  <c r="O102" i="159"/>
  <c r="F102" i="159"/>
  <c r="E102" i="159"/>
  <c r="B102" i="159"/>
  <c r="A102" i="159"/>
  <c r="AO26" i="159"/>
  <c r="AN26" i="159"/>
  <c r="AJ17" i="159"/>
  <c r="AI17" i="159"/>
  <c r="U101" i="159"/>
  <c r="B101" i="159"/>
  <c r="A101" i="159"/>
  <c r="Z100" i="159"/>
  <c r="Y100" i="159"/>
  <c r="U100" i="159"/>
  <c r="K100" i="159"/>
  <c r="J100" i="159"/>
  <c r="F100" i="159"/>
  <c r="E100" i="159"/>
  <c r="B100" i="159"/>
  <c r="A100" i="159"/>
  <c r="Z99" i="159"/>
  <c r="Y99" i="159"/>
  <c r="U99" i="159"/>
  <c r="B99" i="159"/>
  <c r="A99" i="159"/>
  <c r="AO23" i="159"/>
  <c r="AN23" i="159"/>
  <c r="U98" i="159"/>
  <c r="P98" i="159"/>
  <c r="O98" i="159"/>
  <c r="F98" i="159"/>
  <c r="E98" i="159"/>
  <c r="B98" i="159"/>
  <c r="A98" i="159"/>
  <c r="AJ13" i="159"/>
  <c r="AI13" i="159"/>
  <c r="Z97" i="159"/>
  <c r="Y97" i="159"/>
  <c r="U97" i="159"/>
  <c r="B97" i="159"/>
  <c r="A97" i="159"/>
  <c r="U96" i="159"/>
  <c r="F96" i="159"/>
  <c r="E96" i="159"/>
  <c r="B96" i="159"/>
  <c r="A96" i="159"/>
  <c r="AO20" i="159"/>
  <c r="AN20" i="159"/>
  <c r="Z95" i="159"/>
  <c r="Y95" i="159"/>
  <c r="U95" i="159"/>
  <c r="P95" i="159"/>
  <c r="O95" i="159"/>
  <c r="F95" i="159"/>
  <c r="E95" i="159"/>
  <c r="B95" i="159"/>
  <c r="A95" i="159"/>
  <c r="AJ10" i="159"/>
  <c r="AI10" i="159"/>
  <c r="Z94" i="159"/>
  <c r="Y94" i="159"/>
  <c r="U94" i="159"/>
  <c r="K94" i="159"/>
  <c r="J94" i="159"/>
  <c r="F94" i="159"/>
  <c r="E94" i="159"/>
  <c r="B94" i="159"/>
  <c r="A94" i="159"/>
  <c r="AO18" i="159"/>
  <c r="AN18" i="159"/>
  <c r="AJ9" i="159"/>
  <c r="AI9" i="159"/>
  <c r="Z93" i="159"/>
  <c r="Y93" i="159"/>
  <c r="U93" i="159"/>
  <c r="B93" i="159"/>
  <c r="A93" i="159"/>
  <c r="AJ8" i="159"/>
  <c r="AI8" i="159"/>
  <c r="U92" i="159"/>
  <c r="P92" i="159"/>
  <c r="O92" i="159"/>
  <c r="F92" i="159"/>
  <c r="E92" i="159"/>
  <c r="B92" i="159"/>
  <c r="A92" i="159"/>
  <c r="AJ7" i="159"/>
  <c r="AI7" i="159"/>
  <c r="Z91" i="159"/>
  <c r="Y91" i="159"/>
  <c r="U91" i="159"/>
  <c r="F91" i="159"/>
  <c r="E91" i="159"/>
  <c r="B91" i="159"/>
  <c r="A91" i="159"/>
  <c r="AO15" i="159"/>
  <c r="AN15" i="159"/>
  <c r="AJ6" i="159"/>
  <c r="AI6" i="159"/>
  <c r="U90" i="159"/>
  <c r="T90" i="159"/>
  <c r="B90" i="159"/>
  <c r="A90" i="159"/>
  <c r="AJ5" i="159"/>
  <c r="AI5" i="159"/>
  <c r="Z89" i="159"/>
  <c r="Y89" i="159"/>
  <c r="P89" i="159"/>
  <c r="O89" i="159"/>
  <c r="B89" i="159"/>
  <c r="A89" i="159"/>
  <c r="AJ4" i="159"/>
  <c r="AI4" i="159"/>
  <c r="K88" i="159"/>
  <c r="J88" i="159"/>
  <c r="C88" i="159"/>
  <c r="A88" i="159"/>
  <c r="AO12" i="159"/>
  <c r="AN12" i="159"/>
  <c r="AJ3" i="159"/>
  <c r="AI3" i="159"/>
  <c r="Z87" i="159"/>
  <c r="Y87" i="159"/>
  <c r="U87" i="159"/>
  <c r="T87" i="159"/>
  <c r="P87" i="159"/>
  <c r="O87" i="159"/>
  <c r="K87" i="159"/>
  <c r="J87" i="159"/>
  <c r="F87" i="159"/>
  <c r="E87" i="159"/>
  <c r="AN1" i="159"/>
  <c r="AI1" i="159"/>
  <c r="Y85" i="159"/>
  <c r="T85" i="159"/>
  <c r="O85" i="159"/>
  <c r="J85" i="159"/>
  <c r="E85" i="159"/>
  <c r="AO9" i="159"/>
  <c r="AN9" i="159"/>
  <c r="P81" i="159"/>
  <c r="O81" i="159"/>
  <c r="P80" i="159"/>
  <c r="O80" i="159"/>
  <c r="AO6" i="159"/>
  <c r="AN6" i="159"/>
  <c r="AE79" i="159"/>
  <c r="AD79" i="159"/>
  <c r="AE78" i="159"/>
  <c r="AD78" i="159"/>
  <c r="AE77" i="159"/>
  <c r="AD77" i="159"/>
  <c r="AO3" i="159"/>
  <c r="AN3" i="159"/>
  <c r="AE76" i="159"/>
  <c r="AD76" i="159"/>
  <c r="P76" i="159"/>
  <c r="O76" i="159"/>
  <c r="P75" i="159"/>
  <c r="O75" i="159"/>
  <c r="AE74" i="159"/>
  <c r="AD74" i="159"/>
  <c r="AJ157" i="159"/>
  <c r="AI157" i="159"/>
  <c r="AE157" i="159"/>
  <c r="AD157" i="159"/>
  <c r="AE73" i="159"/>
  <c r="AD73" i="159"/>
  <c r="P73" i="159"/>
  <c r="O73" i="159"/>
  <c r="AE72" i="159"/>
  <c r="AD72" i="159"/>
  <c r="AE71" i="159"/>
  <c r="AD71" i="159"/>
  <c r="U71" i="159"/>
  <c r="T71" i="159"/>
  <c r="AJ154" i="159"/>
  <c r="AI154" i="159"/>
  <c r="AE70" i="159"/>
  <c r="AD70" i="159"/>
  <c r="U70" i="159"/>
  <c r="T70" i="159"/>
  <c r="P70" i="159"/>
  <c r="O70" i="159"/>
  <c r="AE69" i="159"/>
  <c r="AD69" i="159"/>
  <c r="P69" i="159"/>
  <c r="O69" i="159"/>
  <c r="AE68" i="159"/>
  <c r="AD68" i="159"/>
  <c r="U68" i="159"/>
  <c r="T68" i="159"/>
  <c r="U67" i="159"/>
  <c r="T67" i="159"/>
  <c r="P67" i="159"/>
  <c r="O67" i="159"/>
  <c r="AJ150" i="159"/>
  <c r="AI150" i="159"/>
  <c r="AE149" i="159"/>
  <c r="AD149" i="159"/>
  <c r="AJ148" i="159"/>
  <c r="AI148" i="159"/>
  <c r="AE64" i="159"/>
  <c r="AD64" i="159"/>
  <c r="U64" i="159"/>
  <c r="T64" i="159"/>
  <c r="P64" i="159"/>
  <c r="O64" i="159"/>
  <c r="U63" i="159"/>
  <c r="T63" i="159"/>
  <c r="P63" i="159"/>
  <c r="O63" i="159"/>
  <c r="F63" i="159"/>
  <c r="E63" i="159"/>
  <c r="AE62" i="159"/>
  <c r="AD62" i="159"/>
  <c r="U62" i="159"/>
  <c r="T62" i="159"/>
  <c r="F62" i="159"/>
  <c r="E62" i="159"/>
  <c r="AJ145" i="159"/>
  <c r="AI145" i="159"/>
  <c r="AE145" i="159"/>
  <c r="AD145" i="159"/>
  <c r="U61" i="159"/>
  <c r="T61" i="159"/>
  <c r="F61" i="159"/>
  <c r="E61" i="159"/>
  <c r="AJ144" i="159"/>
  <c r="AE144" i="159"/>
  <c r="AE60" i="159"/>
  <c r="AD60" i="159"/>
  <c r="U60" i="159"/>
  <c r="T60" i="159"/>
  <c r="F60" i="159"/>
  <c r="E60" i="159"/>
  <c r="AE143" i="159"/>
  <c r="AE59" i="159"/>
  <c r="AD59" i="159"/>
  <c r="P59" i="159"/>
  <c r="O59" i="159"/>
  <c r="F59" i="159"/>
  <c r="E59" i="159"/>
  <c r="AE142" i="159"/>
  <c r="U58" i="159"/>
  <c r="T58" i="159"/>
  <c r="F58" i="159"/>
  <c r="E58" i="159"/>
  <c r="AE141" i="159"/>
  <c r="AE57" i="159"/>
  <c r="AD57" i="159"/>
  <c r="P57" i="159"/>
  <c r="O57" i="159"/>
  <c r="F57" i="159"/>
  <c r="E57" i="159"/>
  <c r="AE140" i="159"/>
  <c r="AE56" i="159"/>
  <c r="AD56" i="159"/>
  <c r="U56" i="159"/>
  <c r="T56" i="159"/>
  <c r="F56" i="159"/>
  <c r="E56" i="159"/>
  <c r="AJ139" i="159"/>
  <c r="AI139" i="159"/>
  <c r="AE139" i="159"/>
  <c r="AE55" i="159"/>
  <c r="AD55" i="159"/>
  <c r="AE138" i="159"/>
  <c r="U54" i="159"/>
  <c r="T54" i="159"/>
  <c r="P54" i="159"/>
  <c r="O54" i="159"/>
  <c r="F54" i="159"/>
  <c r="E54" i="159"/>
  <c r="AE137" i="159"/>
  <c r="Z53" i="159"/>
  <c r="Y53" i="159"/>
  <c r="P53" i="159"/>
  <c r="O53" i="159"/>
  <c r="AE136" i="159"/>
  <c r="AE52" i="159"/>
  <c r="AD52" i="159"/>
  <c r="AE135" i="159"/>
  <c r="AE51" i="159"/>
  <c r="AD51" i="159"/>
  <c r="Z51" i="159"/>
  <c r="Y51" i="159"/>
  <c r="P51" i="159"/>
  <c r="O51" i="159"/>
  <c r="AJ134" i="159"/>
  <c r="AI134" i="159"/>
  <c r="AE134" i="159"/>
  <c r="AD134" i="159"/>
  <c r="Z50" i="159"/>
  <c r="Y50" i="159"/>
  <c r="U50" i="159"/>
  <c r="T50" i="159"/>
  <c r="F50" i="159"/>
  <c r="E50" i="159"/>
  <c r="AE133" i="159"/>
  <c r="AD133" i="159"/>
  <c r="AE49" i="159"/>
  <c r="AD49" i="159"/>
  <c r="Z49" i="159"/>
  <c r="Y49" i="159"/>
  <c r="K49" i="159"/>
  <c r="J49" i="159"/>
  <c r="AE132" i="159"/>
  <c r="AD132" i="159"/>
  <c r="AE48" i="159"/>
  <c r="AD48" i="159"/>
  <c r="Z48" i="159"/>
  <c r="Y48" i="159"/>
  <c r="K48" i="159"/>
  <c r="J48" i="159"/>
  <c r="AE131" i="159"/>
  <c r="AD131" i="159"/>
  <c r="AE47" i="159"/>
  <c r="AD47" i="159"/>
  <c r="Z47" i="159"/>
  <c r="Y47" i="159"/>
  <c r="P47" i="159"/>
  <c r="O47" i="159"/>
  <c r="F47" i="159"/>
  <c r="E47" i="159"/>
  <c r="AE130" i="159"/>
  <c r="AD130" i="159"/>
  <c r="Z46" i="159"/>
  <c r="Y46" i="159"/>
  <c r="U46" i="159"/>
  <c r="T46" i="159"/>
  <c r="P46" i="159"/>
  <c r="O46" i="159"/>
  <c r="K46" i="159"/>
  <c r="J46" i="159"/>
  <c r="AJ129" i="159"/>
  <c r="AI129" i="159"/>
  <c r="AE129" i="159"/>
  <c r="AD129" i="159"/>
  <c r="U45" i="159"/>
  <c r="T45" i="159"/>
  <c r="P45" i="159"/>
  <c r="O45" i="159"/>
  <c r="AJ128" i="159"/>
  <c r="AE128" i="159"/>
  <c r="AD128" i="159"/>
  <c r="AE44" i="159"/>
  <c r="AD44" i="159"/>
  <c r="Z44" i="159"/>
  <c r="Y44" i="159"/>
  <c r="F44" i="159"/>
  <c r="E44" i="159"/>
  <c r="AE127" i="159"/>
  <c r="AD127" i="159"/>
  <c r="K43" i="159"/>
  <c r="J43" i="159"/>
  <c r="F43" i="159"/>
  <c r="E43" i="159"/>
  <c r="AE126" i="159"/>
  <c r="AD126" i="159"/>
  <c r="AE42" i="159"/>
  <c r="AD42" i="159"/>
  <c r="Z42" i="159"/>
  <c r="Y42" i="159"/>
  <c r="U42" i="159"/>
  <c r="T42" i="159"/>
  <c r="P42" i="159"/>
  <c r="O42" i="159"/>
  <c r="F42" i="159"/>
  <c r="E42" i="159"/>
  <c r="AJ125" i="159"/>
  <c r="AI125" i="159"/>
  <c r="AE125" i="159"/>
  <c r="AD125" i="159"/>
  <c r="AE41" i="159"/>
  <c r="AD41" i="159"/>
  <c r="Z41" i="159"/>
  <c r="Y41" i="159"/>
  <c r="U41" i="159"/>
  <c r="T41" i="159"/>
  <c r="K41" i="159"/>
  <c r="J41" i="159"/>
  <c r="F41" i="159"/>
  <c r="E41" i="159"/>
  <c r="AE124" i="159"/>
  <c r="AD124" i="159"/>
  <c r="Z40" i="159"/>
  <c r="Y40" i="159"/>
  <c r="U40" i="159"/>
  <c r="T40" i="159"/>
  <c r="K40" i="159"/>
  <c r="J40" i="159"/>
  <c r="F40" i="159"/>
  <c r="E40" i="159"/>
  <c r="Z39" i="159"/>
  <c r="Y39" i="159"/>
  <c r="U39" i="159"/>
  <c r="T39" i="159"/>
  <c r="P39" i="159"/>
  <c r="O39" i="159"/>
  <c r="K39" i="159"/>
  <c r="J39" i="159"/>
  <c r="F39" i="159"/>
  <c r="E39" i="159"/>
  <c r="AJ122" i="159"/>
  <c r="AI122" i="159"/>
  <c r="AE122" i="159"/>
  <c r="AD122" i="159"/>
  <c r="AE38" i="159"/>
  <c r="AD38" i="159"/>
  <c r="Z38" i="159"/>
  <c r="Y38" i="159"/>
  <c r="U38" i="159"/>
  <c r="T38" i="159"/>
  <c r="AE121" i="159"/>
  <c r="AD121" i="159"/>
  <c r="Z37" i="159"/>
  <c r="Y37" i="159"/>
  <c r="U37" i="159"/>
  <c r="T37" i="159"/>
  <c r="AE120" i="159"/>
  <c r="AD120" i="159"/>
  <c r="AE36" i="159"/>
  <c r="AD36" i="159"/>
  <c r="U36" i="159"/>
  <c r="T36" i="159"/>
  <c r="P36" i="159"/>
  <c r="O36" i="159"/>
  <c r="F36" i="159"/>
  <c r="E36" i="159"/>
  <c r="AE35" i="159"/>
  <c r="AD35" i="159"/>
  <c r="Z35" i="159"/>
  <c r="Y35" i="159"/>
  <c r="F35" i="159"/>
  <c r="E35" i="159"/>
  <c r="AJ118" i="159"/>
  <c r="AI118" i="159"/>
  <c r="AE118" i="159"/>
  <c r="AD118" i="159"/>
  <c r="AE34" i="159"/>
  <c r="AD34" i="159"/>
  <c r="P34" i="159"/>
  <c r="O34" i="159"/>
  <c r="F34" i="159"/>
  <c r="E34" i="159"/>
  <c r="AJ117" i="159"/>
  <c r="AE33" i="159"/>
  <c r="AD33" i="159"/>
  <c r="K33" i="159"/>
  <c r="J33" i="159"/>
  <c r="AE116" i="159"/>
  <c r="AD116" i="159"/>
  <c r="AE32" i="159"/>
  <c r="AD32" i="159"/>
  <c r="Z32" i="159"/>
  <c r="Y32" i="159"/>
  <c r="U32" i="159"/>
  <c r="T32" i="159"/>
  <c r="K32" i="159"/>
  <c r="J32" i="159"/>
  <c r="AE31" i="159"/>
  <c r="AD31" i="159"/>
  <c r="U31" i="159"/>
  <c r="T31" i="159"/>
  <c r="P31" i="159"/>
  <c r="O31" i="159"/>
  <c r="K31" i="159"/>
  <c r="J31" i="159"/>
  <c r="F31" i="159"/>
  <c r="E31" i="159"/>
  <c r="AJ114" i="159"/>
  <c r="AI114" i="159"/>
  <c r="AE114" i="159"/>
  <c r="AD114" i="159"/>
  <c r="AE30" i="159"/>
  <c r="AD30" i="159"/>
  <c r="U30" i="159"/>
  <c r="T30" i="159"/>
  <c r="P30" i="159"/>
  <c r="O30" i="159"/>
  <c r="K30" i="159"/>
  <c r="J30" i="159"/>
  <c r="Z29" i="159"/>
  <c r="Y29" i="159"/>
  <c r="U29" i="159"/>
  <c r="T29" i="159"/>
  <c r="P29" i="159"/>
  <c r="K29" i="159"/>
  <c r="J29" i="159"/>
  <c r="F29" i="159"/>
  <c r="E29" i="159"/>
  <c r="AE112" i="159"/>
  <c r="AD112" i="159"/>
  <c r="AE28" i="159"/>
  <c r="AD28" i="159"/>
  <c r="U28" i="159"/>
  <c r="T28" i="159"/>
  <c r="P28" i="159"/>
  <c r="F28" i="159"/>
  <c r="E28" i="159"/>
  <c r="AJ111" i="159"/>
  <c r="AI111" i="159"/>
  <c r="AE111" i="159"/>
  <c r="AD111" i="159"/>
  <c r="AE27" i="159"/>
  <c r="AD27" i="159"/>
  <c r="Z27" i="159"/>
  <c r="Y27" i="159"/>
  <c r="U27" i="159"/>
  <c r="T27" i="159"/>
  <c r="P27" i="159"/>
  <c r="U26" i="159"/>
  <c r="T26" i="159"/>
  <c r="P26" i="159"/>
  <c r="F26" i="159"/>
  <c r="E26" i="159"/>
  <c r="AE109" i="159"/>
  <c r="AD109" i="159"/>
  <c r="AD25" i="159"/>
  <c r="U25" i="159"/>
  <c r="T25" i="159"/>
  <c r="P25" i="159"/>
  <c r="AJ108" i="159"/>
  <c r="AI108" i="159"/>
  <c r="AE108" i="159"/>
  <c r="AD108" i="159"/>
  <c r="Z24" i="159"/>
  <c r="Y24" i="159"/>
  <c r="U24" i="159"/>
  <c r="T24" i="159"/>
  <c r="F24" i="159"/>
  <c r="E24" i="159"/>
  <c r="AJ107" i="159"/>
  <c r="AE107" i="159"/>
  <c r="AD107" i="159"/>
  <c r="U23" i="159"/>
  <c r="T23" i="159"/>
  <c r="P23" i="159"/>
  <c r="O23" i="159"/>
  <c r="AE106" i="159"/>
  <c r="AD106" i="159"/>
  <c r="Y22" i="159"/>
  <c r="U22" i="159"/>
  <c r="T22" i="159"/>
  <c r="F22" i="159"/>
  <c r="E22" i="159"/>
  <c r="AE105" i="159"/>
  <c r="AD105" i="159"/>
  <c r="AE21" i="159"/>
  <c r="AD21" i="159"/>
  <c r="U21" i="159"/>
  <c r="T21" i="159"/>
  <c r="P21" i="159"/>
  <c r="O21" i="159"/>
  <c r="F21" i="159"/>
  <c r="E21" i="159"/>
  <c r="AE104" i="159"/>
  <c r="AD104" i="159"/>
  <c r="U20" i="159"/>
  <c r="T20" i="159"/>
  <c r="P20" i="159"/>
  <c r="F20" i="159"/>
  <c r="E20" i="159"/>
  <c r="AJ103" i="159"/>
  <c r="AI103" i="159"/>
  <c r="AE103" i="159"/>
  <c r="AD103" i="159"/>
  <c r="U19" i="159"/>
  <c r="T19" i="159"/>
  <c r="P19" i="159"/>
  <c r="K19" i="159"/>
  <c r="J19" i="159"/>
  <c r="AE18" i="159"/>
  <c r="AD18" i="159"/>
  <c r="Z18" i="159"/>
  <c r="Y18" i="159"/>
  <c r="U18" i="159"/>
  <c r="T18" i="159"/>
  <c r="P18" i="159"/>
  <c r="F18" i="159"/>
  <c r="E18" i="159"/>
  <c r="AE101" i="159"/>
  <c r="AD101" i="159"/>
  <c r="U17" i="159"/>
  <c r="T17" i="159"/>
  <c r="P17" i="159"/>
  <c r="Z16" i="159"/>
  <c r="Y16" i="159"/>
  <c r="U16" i="159"/>
  <c r="T16" i="159"/>
  <c r="P16" i="159"/>
  <c r="F16" i="159"/>
  <c r="E16" i="159"/>
  <c r="AJ99" i="159"/>
  <c r="AI99" i="159"/>
  <c r="AE99" i="159"/>
  <c r="AD99" i="159"/>
  <c r="AE15" i="159"/>
  <c r="AD15" i="159"/>
  <c r="U15" i="159"/>
  <c r="T15" i="159"/>
  <c r="P15" i="159"/>
  <c r="K15" i="159"/>
  <c r="J15" i="159"/>
  <c r="AE98" i="159"/>
  <c r="AD98" i="159"/>
  <c r="U14" i="159"/>
  <c r="T14" i="159"/>
  <c r="P14" i="159"/>
  <c r="K14" i="159"/>
  <c r="J14" i="159"/>
  <c r="F14" i="159"/>
  <c r="E14" i="159"/>
  <c r="AE97" i="159"/>
  <c r="AD97" i="159"/>
  <c r="AE13" i="159"/>
  <c r="AD13" i="159"/>
  <c r="P13" i="159"/>
  <c r="K13" i="159"/>
  <c r="J13" i="159"/>
  <c r="AE96" i="159"/>
  <c r="AD96" i="159"/>
  <c r="P12" i="159"/>
  <c r="F12" i="159"/>
  <c r="E12" i="159"/>
  <c r="AE11" i="159"/>
  <c r="AD11" i="159"/>
  <c r="U11" i="159"/>
  <c r="T11" i="159"/>
  <c r="K11" i="159"/>
  <c r="J11" i="159"/>
  <c r="AJ94" i="159"/>
  <c r="AI94" i="159"/>
  <c r="Z10" i="159"/>
  <c r="Y10" i="159"/>
  <c r="U10" i="159"/>
  <c r="T10" i="159"/>
  <c r="P10" i="159"/>
  <c r="O10" i="159"/>
  <c r="F10" i="159"/>
  <c r="E10" i="159"/>
  <c r="AJ93" i="159"/>
  <c r="AE93" i="159"/>
  <c r="AD93" i="159"/>
  <c r="U9" i="159"/>
  <c r="T9" i="159"/>
  <c r="AJ92" i="159"/>
  <c r="AI92" i="159"/>
  <c r="AE92" i="159"/>
  <c r="AD92" i="159"/>
  <c r="AE8" i="159"/>
  <c r="AD8" i="159"/>
  <c r="U8" i="159"/>
  <c r="T8" i="159"/>
  <c r="P8" i="159"/>
  <c r="O8" i="159"/>
  <c r="K8" i="159"/>
  <c r="J8" i="159"/>
  <c r="F8" i="159"/>
  <c r="E8" i="159"/>
  <c r="U7" i="159"/>
  <c r="T7" i="159"/>
  <c r="Z6" i="159"/>
  <c r="Y6" i="159"/>
  <c r="U6" i="159"/>
  <c r="T6" i="159"/>
  <c r="P6" i="159"/>
  <c r="O6" i="159"/>
  <c r="AE5" i="159"/>
  <c r="AD5" i="159"/>
  <c r="K5" i="159"/>
  <c r="J5" i="159"/>
  <c r="F5" i="159"/>
  <c r="E5" i="159"/>
  <c r="Z4" i="159"/>
  <c r="Y4" i="159"/>
  <c r="U4" i="159"/>
  <c r="T4" i="159"/>
  <c r="AJ87" i="159"/>
  <c r="AI87" i="159"/>
  <c r="AE87" i="159"/>
  <c r="AD87" i="159"/>
  <c r="AE3" i="159"/>
  <c r="AD3" i="159"/>
  <c r="Z3" i="159"/>
  <c r="Y3" i="159"/>
  <c r="U3" i="159"/>
  <c r="T3" i="159"/>
  <c r="P3" i="159"/>
  <c r="O3" i="159"/>
  <c r="K3" i="159"/>
  <c r="J3" i="159"/>
  <c r="F3" i="159"/>
  <c r="E3" i="159"/>
  <c r="AI85" i="159"/>
  <c r="AD85" i="159"/>
  <c r="AD1" i="159"/>
  <c r="Y1" i="159"/>
  <c r="T1" i="159"/>
  <c r="O1" i="159"/>
  <c r="J1" i="159"/>
  <c r="A1" i="159"/>
  <c r="AJ81" i="158"/>
  <c r="AI81" i="158"/>
  <c r="AJ80" i="158"/>
  <c r="AI80" i="158"/>
  <c r="AJ79" i="158"/>
  <c r="AI79" i="158"/>
  <c r="P163" i="158"/>
  <c r="O163" i="158"/>
  <c r="AJ78" i="158"/>
  <c r="AI78" i="158"/>
  <c r="P162" i="158"/>
  <c r="O162" i="158"/>
  <c r="AJ77" i="158"/>
  <c r="AI77" i="158"/>
  <c r="P161" i="158"/>
  <c r="O161" i="158"/>
  <c r="U160" i="158"/>
  <c r="T160" i="158"/>
  <c r="P160" i="158"/>
  <c r="O160" i="158"/>
  <c r="AJ75" i="158"/>
  <c r="AI75" i="158"/>
  <c r="AJ74" i="158"/>
  <c r="AI74" i="158"/>
  <c r="P158" i="158"/>
  <c r="O158" i="158"/>
  <c r="F158" i="158"/>
  <c r="E158" i="158"/>
  <c r="P157" i="158"/>
  <c r="O157" i="158"/>
  <c r="F157" i="158"/>
  <c r="E157" i="158"/>
  <c r="U156" i="158"/>
  <c r="T156" i="158"/>
  <c r="P156" i="158"/>
  <c r="O156" i="158"/>
  <c r="U154" i="158"/>
  <c r="T154" i="158"/>
  <c r="P154" i="158"/>
  <c r="O154" i="158"/>
  <c r="AJ69" i="158"/>
  <c r="AI69" i="158"/>
  <c r="P153" i="158"/>
  <c r="O153" i="158"/>
  <c r="F153" i="158"/>
  <c r="E153" i="158"/>
  <c r="P152" i="158"/>
  <c r="O152" i="158"/>
  <c r="F152" i="158"/>
  <c r="E152" i="158"/>
  <c r="U151" i="158"/>
  <c r="T151" i="158"/>
  <c r="P151" i="158"/>
  <c r="O151" i="158"/>
  <c r="F151" i="158"/>
  <c r="E151" i="158"/>
  <c r="AJ66" i="158"/>
  <c r="AI66" i="158"/>
  <c r="P150" i="158"/>
  <c r="O150" i="158"/>
  <c r="F150" i="158"/>
  <c r="E150" i="158"/>
  <c r="P149" i="158"/>
  <c r="O149" i="158"/>
  <c r="F149" i="158"/>
  <c r="E149" i="158"/>
  <c r="U148" i="158"/>
  <c r="T148" i="158"/>
  <c r="P148" i="158"/>
  <c r="O148" i="158"/>
  <c r="F148" i="158"/>
  <c r="E148" i="158"/>
  <c r="AJ63" i="158"/>
  <c r="AI63" i="158"/>
  <c r="F147" i="158"/>
  <c r="E147" i="158"/>
  <c r="P146" i="158"/>
  <c r="O146" i="158"/>
  <c r="U145" i="158"/>
  <c r="T145" i="158"/>
  <c r="AJ60" i="158"/>
  <c r="AI60" i="158"/>
  <c r="P144" i="158"/>
  <c r="O144" i="158"/>
  <c r="F144" i="158"/>
  <c r="E144" i="158"/>
  <c r="P143" i="158"/>
  <c r="O143" i="158"/>
  <c r="AJ58" i="158"/>
  <c r="AI58" i="158"/>
  <c r="U142" i="158"/>
  <c r="T142" i="158"/>
  <c r="P142" i="158"/>
  <c r="O142" i="158"/>
  <c r="K142" i="158"/>
  <c r="J142" i="158"/>
  <c r="P141" i="158"/>
  <c r="O141" i="158"/>
  <c r="F141" i="158"/>
  <c r="E141" i="158"/>
  <c r="AJ56" i="158"/>
  <c r="AI56" i="158"/>
  <c r="P140" i="158"/>
  <c r="O140" i="158"/>
  <c r="AJ55" i="158"/>
  <c r="AI55" i="158"/>
  <c r="Z139" i="158"/>
  <c r="Y139" i="158"/>
  <c r="P139" i="158"/>
  <c r="O139" i="158"/>
  <c r="K139" i="158"/>
  <c r="J139" i="158"/>
  <c r="AJ54" i="158"/>
  <c r="AI54" i="158"/>
  <c r="U138" i="158"/>
  <c r="T138" i="158"/>
  <c r="P138" i="158"/>
  <c r="O138" i="158"/>
  <c r="F138" i="158"/>
  <c r="E138" i="158"/>
  <c r="AO62" i="158"/>
  <c r="AN62" i="158"/>
  <c r="Z137" i="158"/>
  <c r="Y137" i="158"/>
  <c r="P137" i="158"/>
  <c r="O137" i="158"/>
  <c r="U136" i="158"/>
  <c r="T136" i="158"/>
  <c r="P136" i="158"/>
  <c r="O136" i="158"/>
  <c r="K136" i="158"/>
  <c r="J136" i="158"/>
  <c r="F136" i="158"/>
  <c r="E136" i="158"/>
  <c r="AJ51" i="158"/>
  <c r="AI51" i="158"/>
  <c r="Z135" i="158"/>
  <c r="Y135" i="158"/>
  <c r="P135" i="158"/>
  <c r="O135" i="158"/>
  <c r="AO59" i="158"/>
  <c r="AN59" i="158"/>
  <c r="AJ50" i="158"/>
  <c r="AI50" i="158"/>
  <c r="U134" i="158"/>
  <c r="T134" i="158"/>
  <c r="F134" i="158"/>
  <c r="E134" i="158"/>
  <c r="Z133" i="158"/>
  <c r="Y133" i="158"/>
  <c r="P133" i="158"/>
  <c r="O133" i="158"/>
  <c r="AO57" i="158"/>
  <c r="AN57" i="158"/>
  <c r="AJ48" i="158"/>
  <c r="AI48" i="158"/>
  <c r="Z132" i="158"/>
  <c r="Y132" i="158"/>
  <c r="P132" i="158"/>
  <c r="O132" i="158"/>
  <c r="AO56" i="158"/>
  <c r="AN56" i="158"/>
  <c r="AJ47" i="158"/>
  <c r="AI47" i="158"/>
  <c r="U131" i="158"/>
  <c r="T131" i="158"/>
  <c r="P131" i="158"/>
  <c r="O131" i="158"/>
  <c r="K131" i="158"/>
  <c r="J131" i="158"/>
  <c r="F131" i="158"/>
  <c r="E131" i="158"/>
  <c r="AO55" i="158"/>
  <c r="AN55" i="158"/>
  <c r="AJ46" i="158"/>
  <c r="AI46" i="158"/>
  <c r="Z130" i="158"/>
  <c r="Y130" i="158"/>
  <c r="P130" i="158"/>
  <c r="O130" i="158"/>
  <c r="F130" i="158"/>
  <c r="E130" i="158"/>
  <c r="AO54" i="158"/>
  <c r="AN54" i="158"/>
  <c r="AJ45" i="158"/>
  <c r="AI45" i="158"/>
  <c r="K129" i="158"/>
  <c r="J129" i="158"/>
  <c r="AO53" i="158"/>
  <c r="AN53" i="158"/>
  <c r="AJ44" i="158"/>
  <c r="AI44" i="158"/>
  <c r="Z128" i="158"/>
  <c r="Y128" i="158"/>
  <c r="U128" i="158"/>
  <c r="T128" i="158"/>
  <c r="P128" i="158"/>
  <c r="O128" i="158"/>
  <c r="K128" i="158"/>
  <c r="J128" i="158"/>
  <c r="F128" i="158"/>
  <c r="E128" i="158"/>
  <c r="AJ43" i="158"/>
  <c r="AI43" i="158"/>
  <c r="P127" i="158"/>
  <c r="O127" i="158"/>
  <c r="AO51" i="158"/>
  <c r="AN51" i="158"/>
  <c r="Z126" i="158"/>
  <c r="Y126" i="158"/>
  <c r="U126" i="158"/>
  <c r="T126" i="158"/>
  <c r="E126" i="158"/>
  <c r="AO50" i="158"/>
  <c r="AN50" i="158"/>
  <c r="P125" i="158"/>
  <c r="O125" i="158"/>
  <c r="K125" i="158"/>
  <c r="J125" i="158"/>
  <c r="AO49" i="158"/>
  <c r="AN49" i="158"/>
  <c r="AJ40" i="158"/>
  <c r="AI40" i="158"/>
  <c r="Z124" i="158"/>
  <c r="Y124" i="158"/>
  <c r="U124" i="158"/>
  <c r="T124" i="158"/>
  <c r="P124" i="158"/>
  <c r="O124" i="158"/>
  <c r="AJ39" i="158"/>
  <c r="AI39" i="158"/>
  <c r="Z123" i="158"/>
  <c r="Y123" i="158"/>
  <c r="P123" i="158"/>
  <c r="O123" i="158"/>
  <c r="AO47" i="158"/>
  <c r="AN47" i="158"/>
  <c r="AJ38" i="158"/>
  <c r="AI38" i="158"/>
  <c r="U122" i="158"/>
  <c r="T122" i="158"/>
  <c r="P122" i="158"/>
  <c r="O122" i="158"/>
  <c r="AJ37" i="158"/>
  <c r="AI37" i="158"/>
  <c r="Z121" i="158"/>
  <c r="Y121" i="158"/>
  <c r="P121" i="158"/>
  <c r="O121" i="158"/>
  <c r="K121" i="158"/>
  <c r="J121" i="158"/>
  <c r="F121" i="158"/>
  <c r="E121" i="158"/>
  <c r="AJ35" i="158"/>
  <c r="AI35" i="158"/>
  <c r="Z119" i="158"/>
  <c r="Y119" i="158"/>
  <c r="P119" i="158"/>
  <c r="O119" i="158"/>
  <c r="AO43" i="158"/>
  <c r="AN43" i="158"/>
  <c r="U118" i="158"/>
  <c r="T118" i="158"/>
  <c r="AJ33" i="158"/>
  <c r="AI33" i="158"/>
  <c r="Z117" i="158"/>
  <c r="Y117" i="158"/>
  <c r="P117" i="158"/>
  <c r="O117" i="158"/>
  <c r="F117" i="158"/>
  <c r="E117" i="158"/>
  <c r="AJ32" i="158"/>
  <c r="AI32" i="158"/>
  <c r="U116" i="158"/>
  <c r="T116" i="158"/>
  <c r="K116" i="158"/>
  <c r="J116" i="158"/>
  <c r="F116" i="158"/>
  <c r="E116" i="158"/>
  <c r="AO40" i="158"/>
  <c r="AN40" i="158"/>
  <c r="AJ31" i="158"/>
  <c r="AI31" i="158"/>
  <c r="Z115" i="158"/>
  <c r="Y115" i="158"/>
  <c r="U115" i="158"/>
  <c r="T115" i="158"/>
  <c r="P115" i="158"/>
  <c r="O115" i="158"/>
  <c r="K115" i="158"/>
  <c r="J115" i="158"/>
  <c r="AO39" i="158"/>
  <c r="AN39" i="158"/>
  <c r="AJ30" i="158"/>
  <c r="AI30" i="158"/>
  <c r="F114" i="158"/>
  <c r="E114" i="158"/>
  <c r="AJ29" i="158"/>
  <c r="AI29" i="158"/>
  <c r="Z113" i="158"/>
  <c r="Y113" i="158"/>
  <c r="U113" i="158"/>
  <c r="T113" i="158"/>
  <c r="AJ28" i="158"/>
  <c r="AI28" i="158"/>
  <c r="K112" i="158"/>
  <c r="J112" i="158"/>
  <c r="F112" i="158"/>
  <c r="E112" i="158"/>
  <c r="AO36" i="158"/>
  <c r="AN36" i="158"/>
  <c r="U111" i="158"/>
  <c r="T111" i="158"/>
  <c r="P111" i="158"/>
  <c r="O111" i="158"/>
  <c r="AJ26" i="158"/>
  <c r="AI26" i="158"/>
  <c r="Z110" i="158"/>
  <c r="Y110" i="158"/>
  <c r="U110" i="158"/>
  <c r="T110" i="158"/>
  <c r="AO34" i="158"/>
  <c r="AN34" i="158"/>
  <c r="AJ25" i="158"/>
  <c r="AI25" i="158"/>
  <c r="U109" i="158"/>
  <c r="K109" i="158"/>
  <c r="J109" i="158"/>
  <c r="U108" i="158"/>
  <c r="P108" i="158"/>
  <c r="O108" i="158"/>
  <c r="K108" i="158"/>
  <c r="J108" i="158"/>
  <c r="F108" i="158"/>
  <c r="E108" i="158"/>
  <c r="AN32" i="158"/>
  <c r="AJ23" i="158"/>
  <c r="AI23" i="158"/>
  <c r="Z107" i="158"/>
  <c r="Y107" i="158"/>
  <c r="U107" i="158"/>
  <c r="F107" i="158"/>
  <c r="E107" i="158"/>
  <c r="AJ22" i="158"/>
  <c r="AI22" i="158"/>
  <c r="U106" i="158"/>
  <c r="O106" i="158"/>
  <c r="B106" i="158"/>
  <c r="A106" i="158"/>
  <c r="AJ21" i="158"/>
  <c r="AI21" i="158"/>
  <c r="Z105" i="158"/>
  <c r="Y105" i="158"/>
  <c r="U105" i="158"/>
  <c r="K105" i="158"/>
  <c r="J105" i="158"/>
  <c r="B105" i="158"/>
  <c r="A105" i="158"/>
  <c r="AJ20" i="158"/>
  <c r="AI20" i="158"/>
  <c r="U104" i="158"/>
  <c r="F104" i="158"/>
  <c r="E104" i="158"/>
  <c r="B104" i="158"/>
  <c r="A104" i="158"/>
  <c r="AO28" i="158"/>
  <c r="AN28" i="158"/>
  <c r="Z103" i="158"/>
  <c r="Y103" i="158"/>
  <c r="U103" i="158"/>
  <c r="F103" i="158"/>
  <c r="E103" i="158"/>
  <c r="B103" i="158"/>
  <c r="A103" i="158"/>
  <c r="U102" i="158"/>
  <c r="P102" i="158"/>
  <c r="O102" i="158"/>
  <c r="F102" i="158"/>
  <c r="E102" i="158"/>
  <c r="B102" i="158"/>
  <c r="A102" i="158"/>
  <c r="AO26" i="158"/>
  <c r="AN26" i="158"/>
  <c r="AJ17" i="158"/>
  <c r="AI17" i="158"/>
  <c r="U101" i="158"/>
  <c r="B101" i="158"/>
  <c r="A101" i="158"/>
  <c r="Z100" i="158"/>
  <c r="Y100" i="158"/>
  <c r="U100" i="158"/>
  <c r="K100" i="158"/>
  <c r="J100" i="158"/>
  <c r="F100" i="158"/>
  <c r="E100" i="158"/>
  <c r="B100" i="158"/>
  <c r="A100" i="158"/>
  <c r="Z99" i="158"/>
  <c r="Y99" i="158"/>
  <c r="U99" i="158"/>
  <c r="B99" i="158"/>
  <c r="A99" i="158"/>
  <c r="AO23" i="158"/>
  <c r="AN23" i="158"/>
  <c r="U98" i="158"/>
  <c r="P98" i="158"/>
  <c r="O98" i="158"/>
  <c r="F98" i="158"/>
  <c r="E98" i="158"/>
  <c r="B98" i="158"/>
  <c r="A98" i="158"/>
  <c r="AJ13" i="158"/>
  <c r="AI13" i="158"/>
  <c r="Z97" i="158"/>
  <c r="Y97" i="158"/>
  <c r="U97" i="158"/>
  <c r="B97" i="158"/>
  <c r="A97" i="158"/>
  <c r="U96" i="158"/>
  <c r="F96" i="158"/>
  <c r="E96" i="158"/>
  <c r="B96" i="158"/>
  <c r="A96" i="158"/>
  <c r="AO20" i="158"/>
  <c r="AN20" i="158"/>
  <c r="Z95" i="158"/>
  <c r="Y95" i="158"/>
  <c r="U95" i="158"/>
  <c r="P95" i="158"/>
  <c r="O95" i="158"/>
  <c r="F95" i="158"/>
  <c r="E95" i="158"/>
  <c r="B95" i="158"/>
  <c r="A95" i="158"/>
  <c r="AJ10" i="158"/>
  <c r="AI10" i="158"/>
  <c r="Z94" i="158"/>
  <c r="Y94" i="158"/>
  <c r="U94" i="158"/>
  <c r="K94" i="158"/>
  <c r="J94" i="158"/>
  <c r="F94" i="158"/>
  <c r="E94" i="158"/>
  <c r="B94" i="158"/>
  <c r="A94" i="158"/>
  <c r="AO18" i="158"/>
  <c r="AN18" i="158"/>
  <c r="AJ9" i="158"/>
  <c r="AI9" i="158"/>
  <c r="Z93" i="158"/>
  <c r="Y93" i="158"/>
  <c r="U93" i="158"/>
  <c r="B93" i="158"/>
  <c r="A93" i="158"/>
  <c r="AJ8" i="158"/>
  <c r="AI8" i="158"/>
  <c r="U92" i="158"/>
  <c r="P92" i="158"/>
  <c r="O92" i="158"/>
  <c r="F92" i="158"/>
  <c r="E92" i="158"/>
  <c r="B92" i="158"/>
  <c r="A92" i="158"/>
  <c r="AJ7" i="158"/>
  <c r="AI7" i="158"/>
  <c r="Z91" i="158"/>
  <c r="Y91" i="158"/>
  <c r="U91" i="158"/>
  <c r="F91" i="158"/>
  <c r="E91" i="158"/>
  <c r="B91" i="158"/>
  <c r="A91" i="158"/>
  <c r="AO15" i="158"/>
  <c r="AN15" i="158"/>
  <c r="AJ6" i="158"/>
  <c r="AI6" i="158"/>
  <c r="U90" i="158"/>
  <c r="T90" i="158"/>
  <c r="B90" i="158"/>
  <c r="A90" i="158"/>
  <c r="AJ5" i="158"/>
  <c r="AI5" i="158"/>
  <c r="Z89" i="158"/>
  <c r="Y89" i="158"/>
  <c r="P89" i="158"/>
  <c r="O89" i="158"/>
  <c r="B89" i="158"/>
  <c r="A89" i="158"/>
  <c r="AJ4" i="158"/>
  <c r="AI4" i="158"/>
  <c r="K88" i="158"/>
  <c r="J88" i="158"/>
  <c r="C88" i="158"/>
  <c r="A88" i="158"/>
  <c r="AO12" i="158"/>
  <c r="AN12" i="158"/>
  <c r="AJ3" i="158"/>
  <c r="AI3" i="158"/>
  <c r="Z87" i="158"/>
  <c r="Y87" i="158"/>
  <c r="U87" i="158"/>
  <c r="T87" i="158"/>
  <c r="P87" i="158"/>
  <c r="O87" i="158"/>
  <c r="K87" i="158"/>
  <c r="J87" i="158"/>
  <c r="F87" i="158"/>
  <c r="E87" i="158"/>
  <c r="AN1" i="158"/>
  <c r="AI1" i="158"/>
  <c r="Y85" i="158"/>
  <c r="T85" i="158"/>
  <c r="O85" i="158"/>
  <c r="J85" i="158"/>
  <c r="E85" i="158"/>
  <c r="AO9" i="158"/>
  <c r="AN9" i="158"/>
  <c r="P81" i="158"/>
  <c r="O81" i="158"/>
  <c r="P80" i="158"/>
  <c r="O80" i="158"/>
  <c r="AO6" i="158"/>
  <c r="AN6" i="158"/>
  <c r="AE79" i="158"/>
  <c r="AD79" i="158"/>
  <c r="AE78" i="158"/>
  <c r="AD78" i="158"/>
  <c r="AE77" i="158"/>
  <c r="AD77" i="158"/>
  <c r="AO3" i="158"/>
  <c r="AN3" i="158"/>
  <c r="AE76" i="158"/>
  <c r="AD76" i="158"/>
  <c r="P76" i="158"/>
  <c r="O76" i="158"/>
  <c r="P75" i="158"/>
  <c r="O75" i="158"/>
  <c r="AE74" i="158"/>
  <c r="AD74" i="158"/>
  <c r="AJ157" i="158"/>
  <c r="AI157" i="158"/>
  <c r="AE157" i="158"/>
  <c r="AD157" i="158"/>
  <c r="AE73" i="158"/>
  <c r="AD73" i="158"/>
  <c r="P73" i="158"/>
  <c r="O73" i="158"/>
  <c r="AE72" i="158"/>
  <c r="AD72" i="158"/>
  <c r="AE71" i="158"/>
  <c r="AD71" i="158"/>
  <c r="U71" i="158"/>
  <c r="T71" i="158"/>
  <c r="AJ154" i="158"/>
  <c r="AI154" i="158"/>
  <c r="AE70" i="158"/>
  <c r="AD70" i="158"/>
  <c r="U70" i="158"/>
  <c r="T70" i="158"/>
  <c r="P70" i="158"/>
  <c r="O70" i="158"/>
  <c r="AE69" i="158"/>
  <c r="AD69" i="158"/>
  <c r="P69" i="158"/>
  <c r="O69" i="158"/>
  <c r="AE68" i="158"/>
  <c r="AD68" i="158"/>
  <c r="U68" i="158"/>
  <c r="T68" i="158"/>
  <c r="U67" i="158"/>
  <c r="T67" i="158"/>
  <c r="P67" i="158"/>
  <c r="O67" i="158"/>
  <c r="AJ150" i="158"/>
  <c r="AI150" i="158"/>
  <c r="AE149" i="158"/>
  <c r="AD149" i="158"/>
  <c r="AJ148" i="158"/>
  <c r="AI148" i="158"/>
  <c r="AE64" i="158"/>
  <c r="AD64" i="158"/>
  <c r="U64" i="158"/>
  <c r="T64" i="158"/>
  <c r="P64" i="158"/>
  <c r="O64" i="158"/>
  <c r="U63" i="158"/>
  <c r="T63" i="158"/>
  <c r="P63" i="158"/>
  <c r="O63" i="158"/>
  <c r="F63" i="158"/>
  <c r="E63" i="158"/>
  <c r="AE62" i="158"/>
  <c r="AD62" i="158"/>
  <c r="U62" i="158"/>
  <c r="T62" i="158"/>
  <c r="F62" i="158"/>
  <c r="E62" i="158"/>
  <c r="AJ145" i="158"/>
  <c r="AI145" i="158"/>
  <c r="AE145" i="158"/>
  <c r="AD145" i="158"/>
  <c r="U61" i="158"/>
  <c r="T61" i="158"/>
  <c r="F61" i="158"/>
  <c r="E61" i="158"/>
  <c r="AJ144" i="158"/>
  <c r="AE144" i="158"/>
  <c r="AE60" i="158"/>
  <c r="AD60" i="158"/>
  <c r="U60" i="158"/>
  <c r="T60" i="158"/>
  <c r="F60" i="158"/>
  <c r="E60" i="158"/>
  <c r="AE143" i="158"/>
  <c r="AE59" i="158"/>
  <c r="AD59" i="158"/>
  <c r="P59" i="158"/>
  <c r="O59" i="158"/>
  <c r="F59" i="158"/>
  <c r="E59" i="158"/>
  <c r="AE142" i="158"/>
  <c r="U58" i="158"/>
  <c r="T58" i="158"/>
  <c r="F58" i="158"/>
  <c r="E58" i="158"/>
  <c r="AE141" i="158"/>
  <c r="AE57" i="158"/>
  <c r="AD57" i="158"/>
  <c r="P57" i="158"/>
  <c r="O57" i="158"/>
  <c r="F57" i="158"/>
  <c r="E57" i="158"/>
  <c r="AE140" i="158"/>
  <c r="AE56" i="158"/>
  <c r="AD56" i="158"/>
  <c r="U56" i="158"/>
  <c r="T56" i="158"/>
  <c r="F56" i="158"/>
  <c r="E56" i="158"/>
  <c r="AJ139" i="158"/>
  <c r="AI139" i="158"/>
  <c r="AE139" i="158"/>
  <c r="AE55" i="158"/>
  <c r="AD55" i="158"/>
  <c r="AE138" i="158"/>
  <c r="U54" i="158"/>
  <c r="T54" i="158"/>
  <c r="P54" i="158"/>
  <c r="O54" i="158"/>
  <c r="F54" i="158"/>
  <c r="E54" i="158"/>
  <c r="AE137" i="158"/>
  <c r="Z53" i="158"/>
  <c r="Y53" i="158"/>
  <c r="P53" i="158"/>
  <c r="O53" i="158"/>
  <c r="AE136" i="158"/>
  <c r="AE52" i="158"/>
  <c r="AD52" i="158"/>
  <c r="AE135" i="158"/>
  <c r="AE51" i="158"/>
  <c r="AD51" i="158"/>
  <c r="Z51" i="158"/>
  <c r="Y51" i="158"/>
  <c r="P51" i="158"/>
  <c r="O51" i="158"/>
  <c r="AJ134" i="158"/>
  <c r="AI134" i="158"/>
  <c r="AE134" i="158"/>
  <c r="AD134" i="158"/>
  <c r="Z50" i="158"/>
  <c r="Y50" i="158"/>
  <c r="U50" i="158"/>
  <c r="T50" i="158"/>
  <c r="F50" i="158"/>
  <c r="E50" i="158"/>
  <c r="AE133" i="158"/>
  <c r="AD133" i="158"/>
  <c r="AE49" i="158"/>
  <c r="AD49" i="158"/>
  <c r="Z49" i="158"/>
  <c r="Y49" i="158"/>
  <c r="K49" i="158"/>
  <c r="J49" i="158"/>
  <c r="AE132" i="158"/>
  <c r="AD132" i="158"/>
  <c r="AE48" i="158"/>
  <c r="AD48" i="158"/>
  <c r="Z48" i="158"/>
  <c r="Y48" i="158"/>
  <c r="K48" i="158"/>
  <c r="J48" i="158"/>
  <c r="AE131" i="158"/>
  <c r="AD131" i="158"/>
  <c r="AE47" i="158"/>
  <c r="AD47" i="158"/>
  <c r="Z47" i="158"/>
  <c r="Y47" i="158"/>
  <c r="P47" i="158"/>
  <c r="O47" i="158"/>
  <c r="F47" i="158"/>
  <c r="E47" i="158"/>
  <c r="AE130" i="158"/>
  <c r="AD130" i="158"/>
  <c r="Z46" i="158"/>
  <c r="Y46" i="158"/>
  <c r="U46" i="158"/>
  <c r="T46" i="158"/>
  <c r="P46" i="158"/>
  <c r="O46" i="158"/>
  <c r="K46" i="158"/>
  <c r="J46" i="158"/>
  <c r="AJ129" i="158"/>
  <c r="AI129" i="158"/>
  <c r="AE129" i="158"/>
  <c r="AD129" i="158"/>
  <c r="U45" i="158"/>
  <c r="T45" i="158"/>
  <c r="P45" i="158"/>
  <c r="O45" i="158"/>
  <c r="AJ128" i="158"/>
  <c r="AE128" i="158"/>
  <c r="AD128" i="158"/>
  <c r="AE44" i="158"/>
  <c r="AD44" i="158"/>
  <c r="Z44" i="158"/>
  <c r="Y44" i="158"/>
  <c r="F44" i="158"/>
  <c r="E44" i="158"/>
  <c r="AE127" i="158"/>
  <c r="AD127" i="158"/>
  <c r="K43" i="158"/>
  <c r="J43" i="158"/>
  <c r="F43" i="158"/>
  <c r="E43" i="158"/>
  <c r="AE126" i="158"/>
  <c r="AD126" i="158"/>
  <c r="AE42" i="158"/>
  <c r="AD42" i="158"/>
  <c r="Z42" i="158"/>
  <c r="Y42" i="158"/>
  <c r="U42" i="158"/>
  <c r="T42" i="158"/>
  <c r="P42" i="158"/>
  <c r="O42" i="158"/>
  <c r="F42" i="158"/>
  <c r="E42" i="158"/>
  <c r="AJ125" i="158"/>
  <c r="AI125" i="158"/>
  <c r="AE125" i="158"/>
  <c r="AD125" i="158"/>
  <c r="AE41" i="158"/>
  <c r="AD41" i="158"/>
  <c r="Z41" i="158"/>
  <c r="Y41" i="158"/>
  <c r="U41" i="158"/>
  <c r="T41" i="158"/>
  <c r="K41" i="158"/>
  <c r="J41" i="158"/>
  <c r="F41" i="158"/>
  <c r="E41" i="158"/>
  <c r="AE124" i="158"/>
  <c r="AD124" i="158"/>
  <c r="Z40" i="158"/>
  <c r="Y40" i="158"/>
  <c r="U40" i="158"/>
  <c r="T40" i="158"/>
  <c r="K40" i="158"/>
  <c r="J40" i="158"/>
  <c r="F40" i="158"/>
  <c r="E40" i="158"/>
  <c r="Z39" i="158"/>
  <c r="Y39" i="158"/>
  <c r="U39" i="158"/>
  <c r="T39" i="158"/>
  <c r="P39" i="158"/>
  <c r="O39" i="158"/>
  <c r="K39" i="158"/>
  <c r="J39" i="158"/>
  <c r="F39" i="158"/>
  <c r="E39" i="158"/>
  <c r="AJ122" i="158"/>
  <c r="AI122" i="158"/>
  <c r="AE122" i="158"/>
  <c r="AD122" i="158"/>
  <c r="AE38" i="158"/>
  <c r="AD38" i="158"/>
  <c r="Z38" i="158"/>
  <c r="Y38" i="158"/>
  <c r="U38" i="158"/>
  <c r="T38" i="158"/>
  <c r="AE121" i="158"/>
  <c r="AD121" i="158"/>
  <c r="Z37" i="158"/>
  <c r="Y37" i="158"/>
  <c r="U37" i="158"/>
  <c r="T37" i="158"/>
  <c r="AE120" i="158"/>
  <c r="AD120" i="158"/>
  <c r="AE36" i="158"/>
  <c r="AD36" i="158"/>
  <c r="U36" i="158"/>
  <c r="T36" i="158"/>
  <c r="P36" i="158"/>
  <c r="O36" i="158"/>
  <c r="F36" i="158"/>
  <c r="E36" i="158"/>
  <c r="AE35" i="158"/>
  <c r="AD35" i="158"/>
  <c r="Z35" i="158"/>
  <c r="Y35" i="158"/>
  <c r="F35" i="158"/>
  <c r="E35" i="158"/>
  <c r="AJ118" i="158"/>
  <c r="AI118" i="158"/>
  <c r="AE118" i="158"/>
  <c r="AD118" i="158"/>
  <c r="AE34" i="158"/>
  <c r="AD34" i="158"/>
  <c r="P34" i="158"/>
  <c r="O34" i="158"/>
  <c r="F34" i="158"/>
  <c r="E34" i="158"/>
  <c r="AJ117" i="158"/>
  <c r="AE33" i="158"/>
  <c r="AD33" i="158"/>
  <c r="K33" i="158"/>
  <c r="J33" i="158"/>
  <c r="AE116" i="158"/>
  <c r="AD116" i="158"/>
  <c r="AE32" i="158"/>
  <c r="AD32" i="158"/>
  <c r="Z32" i="158"/>
  <c r="Y32" i="158"/>
  <c r="U32" i="158"/>
  <c r="T32" i="158"/>
  <c r="K32" i="158"/>
  <c r="J32" i="158"/>
  <c r="AE31" i="158"/>
  <c r="AD31" i="158"/>
  <c r="U31" i="158"/>
  <c r="T31" i="158"/>
  <c r="P31" i="158"/>
  <c r="O31" i="158"/>
  <c r="K31" i="158"/>
  <c r="J31" i="158"/>
  <c r="F31" i="158"/>
  <c r="E31" i="158"/>
  <c r="AJ114" i="158"/>
  <c r="AI114" i="158"/>
  <c r="AE114" i="158"/>
  <c r="AD114" i="158"/>
  <c r="AE30" i="158"/>
  <c r="AD30" i="158"/>
  <c r="U30" i="158"/>
  <c r="T30" i="158"/>
  <c r="P30" i="158"/>
  <c r="O30" i="158"/>
  <c r="K30" i="158"/>
  <c r="J30" i="158"/>
  <c r="Z29" i="158"/>
  <c r="Y29" i="158"/>
  <c r="U29" i="158"/>
  <c r="T29" i="158"/>
  <c r="P29" i="158"/>
  <c r="K29" i="158"/>
  <c r="J29" i="158"/>
  <c r="F29" i="158"/>
  <c r="E29" i="158"/>
  <c r="AE112" i="158"/>
  <c r="AD112" i="158"/>
  <c r="AE28" i="158"/>
  <c r="AD28" i="158"/>
  <c r="U28" i="158"/>
  <c r="T28" i="158"/>
  <c r="P28" i="158"/>
  <c r="F28" i="158"/>
  <c r="E28" i="158"/>
  <c r="AJ111" i="158"/>
  <c r="AI111" i="158"/>
  <c r="AE111" i="158"/>
  <c r="AD111" i="158"/>
  <c r="AE27" i="158"/>
  <c r="AD27" i="158"/>
  <c r="Z27" i="158"/>
  <c r="Y27" i="158"/>
  <c r="U27" i="158"/>
  <c r="T27" i="158"/>
  <c r="P27" i="158"/>
  <c r="U26" i="158"/>
  <c r="T26" i="158"/>
  <c r="P26" i="158"/>
  <c r="F26" i="158"/>
  <c r="E26" i="158"/>
  <c r="AE109" i="158"/>
  <c r="AD109" i="158"/>
  <c r="AD25" i="158"/>
  <c r="U25" i="158"/>
  <c r="T25" i="158"/>
  <c r="P25" i="158"/>
  <c r="AJ108" i="158"/>
  <c r="AI108" i="158"/>
  <c r="AE108" i="158"/>
  <c r="AD108" i="158"/>
  <c r="Z24" i="158"/>
  <c r="Y24" i="158"/>
  <c r="U24" i="158"/>
  <c r="T24" i="158"/>
  <c r="F24" i="158"/>
  <c r="E24" i="158"/>
  <c r="AJ107" i="158"/>
  <c r="AE107" i="158"/>
  <c r="AD107" i="158"/>
  <c r="U23" i="158"/>
  <c r="T23" i="158"/>
  <c r="P23" i="158"/>
  <c r="O23" i="158"/>
  <c r="AE106" i="158"/>
  <c r="AD106" i="158"/>
  <c r="Y22" i="158"/>
  <c r="U22" i="158"/>
  <c r="T22" i="158"/>
  <c r="F22" i="158"/>
  <c r="E22" i="158"/>
  <c r="AE105" i="158"/>
  <c r="AD105" i="158"/>
  <c r="AE21" i="158"/>
  <c r="AD21" i="158"/>
  <c r="U21" i="158"/>
  <c r="T21" i="158"/>
  <c r="P21" i="158"/>
  <c r="O21" i="158"/>
  <c r="F21" i="158"/>
  <c r="E21" i="158"/>
  <c r="AE104" i="158"/>
  <c r="AD104" i="158"/>
  <c r="U20" i="158"/>
  <c r="T20" i="158"/>
  <c r="P20" i="158"/>
  <c r="F20" i="158"/>
  <c r="E20" i="158"/>
  <c r="AJ103" i="158"/>
  <c r="AI103" i="158"/>
  <c r="AE103" i="158"/>
  <c r="AD103" i="158"/>
  <c r="U19" i="158"/>
  <c r="T19" i="158"/>
  <c r="P19" i="158"/>
  <c r="K19" i="158"/>
  <c r="J19" i="158"/>
  <c r="AE18" i="158"/>
  <c r="AD18" i="158"/>
  <c r="Z18" i="158"/>
  <c r="Y18" i="158"/>
  <c r="U18" i="158"/>
  <c r="T18" i="158"/>
  <c r="P18" i="158"/>
  <c r="F18" i="158"/>
  <c r="E18" i="158"/>
  <c r="AE101" i="158"/>
  <c r="AD101" i="158"/>
  <c r="U17" i="158"/>
  <c r="T17" i="158"/>
  <c r="P17" i="158"/>
  <c r="Z16" i="158"/>
  <c r="Y16" i="158"/>
  <c r="U16" i="158"/>
  <c r="T16" i="158"/>
  <c r="P16" i="158"/>
  <c r="F16" i="158"/>
  <c r="E16" i="158"/>
  <c r="AJ99" i="158"/>
  <c r="AI99" i="158"/>
  <c r="AE99" i="158"/>
  <c r="AD99" i="158"/>
  <c r="AE15" i="158"/>
  <c r="AD15" i="158"/>
  <c r="U15" i="158"/>
  <c r="T15" i="158"/>
  <c r="P15" i="158"/>
  <c r="K15" i="158"/>
  <c r="J15" i="158"/>
  <c r="AE98" i="158"/>
  <c r="AD98" i="158"/>
  <c r="U14" i="158"/>
  <c r="T14" i="158"/>
  <c r="P14" i="158"/>
  <c r="K14" i="158"/>
  <c r="J14" i="158"/>
  <c r="F14" i="158"/>
  <c r="E14" i="158"/>
  <c r="AE97" i="158"/>
  <c r="AD97" i="158"/>
  <c r="AE13" i="158"/>
  <c r="AD13" i="158"/>
  <c r="P13" i="158"/>
  <c r="K13" i="158"/>
  <c r="J13" i="158"/>
  <c r="AE96" i="158"/>
  <c r="AD96" i="158"/>
  <c r="P12" i="158"/>
  <c r="F12" i="158"/>
  <c r="E12" i="158"/>
  <c r="AE11" i="158"/>
  <c r="AD11" i="158"/>
  <c r="U11" i="158"/>
  <c r="T11" i="158"/>
  <c r="K11" i="158"/>
  <c r="J11" i="158"/>
  <c r="AJ94" i="158"/>
  <c r="AI94" i="158"/>
  <c r="Z10" i="158"/>
  <c r="Y10" i="158"/>
  <c r="U10" i="158"/>
  <c r="T10" i="158"/>
  <c r="P10" i="158"/>
  <c r="O10" i="158"/>
  <c r="F10" i="158"/>
  <c r="E10" i="158"/>
  <c r="AJ93" i="158"/>
  <c r="AE93" i="158"/>
  <c r="AD93" i="158"/>
  <c r="U9" i="158"/>
  <c r="T9" i="158"/>
  <c r="AJ92" i="158"/>
  <c r="AI92" i="158"/>
  <c r="AE92" i="158"/>
  <c r="AD92" i="158"/>
  <c r="AE8" i="158"/>
  <c r="AD8" i="158"/>
  <c r="U8" i="158"/>
  <c r="T8" i="158"/>
  <c r="P8" i="158"/>
  <c r="O8" i="158"/>
  <c r="K8" i="158"/>
  <c r="J8" i="158"/>
  <c r="F8" i="158"/>
  <c r="E8" i="158"/>
  <c r="U7" i="158"/>
  <c r="T7" i="158"/>
  <c r="Z6" i="158"/>
  <c r="Y6" i="158"/>
  <c r="U6" i="158"/>
  <c r="T6" i="158"/>
  <c r="P6" i="158"/>
  <c r="O6" i="158"/>
  <c r="AE5" i="158"/>
  <c r="AD5" i="158"/>
  <c r="K5" i="158"/>
  <c r="J5" i="158"/>
  <c r="F5" i="158"/>
  <c r="E5" i="158"/>
  <c r="Z4" i="158"/>
  <c r="Y4" i="158"/>
  <c r="U4" i="158"/>
  <c r="T4" i="158"/>
  <c r="AJ87" i="158"/>
  <c r="AI87" i="158"/>
  <c r="AE87" i="158"/>
  <c r="AD87" i="158"/>
  <c r="AE3" i="158"/>
  <c r="AD3" i="158"/>
  <c r="Z3" i="158"/>
  <c r="Y3" i="158"/>
  <c r="U3" i="158"/>
  <c r="T3" i="158"/>
  <c r="P3" i="158"/>
  <c r="O3" i="158"/>
  <c r="K3" i="158"/>
  <c r="J3" i="158"/>
  <c r="F3" i="158"/>
  <c r="E3" i="158"/>
  <c r="AI85" i="158"/>
  <c r="AD85" i="158"/>
  <c r="AD1" i="158"/>
  <c r="Y1" i="158"/>
  <c r="T1" i="158"/>
  <c r="O1" i="158"/>
  <c r="J1" i="158"/>
  <c r="A1" i="158"/>
  <c r="AJ81" i="157"/>
  <c r="AI81" i="157"/>
  <c r="AJ80" i="157"/>
  <c r="AI80" i="157"/>
  <c r="AJ79" i="157"/>
  <c r="AI79" i="157"/>
  <c r="P163" i="157"/>
  <c r="O163" i="157"/>
  <c r="AJ78" i="157"/>
  <c r="AI78" i="157"/>
  <c r="P162" i="157"/>
  <c r="O162" i="157"/>
  <c r="AJ77" i="157"/>
  <c r="AI77" i="157"/>
  <c r="P161" i="157"/>
  <c r="O161" i="157"/>
  <c r="U160" i="157"/>
  <c r="T160" i="157"/>
  <c r="P160" i="157"/>
  <c r="O160" i="157"/>
  <c r="AJ75" i="157"/>
  <c r="AI75" i="157"/>
  <c r="AJ74" i="157"/>
  <c r="AI74" i="157"/>
  <c r="P158" i="157"/>
  <c r="O158" i="157"/>
  <c r="F158" i="157"/>
  <c r="E158" i="157"/>
  <c r="P157" i="157"/>
  <c r="O157" i="157"/>
  <c r="F157" i="157"/>
  <c r="E157" i="157"/>
  <c r="U156" i="157"/>
  <c r="T156" i="157"/>
  <c r="P156" i="157"/>
  <c r="O156" i="157"/>
  <c r="U154" i="157"/>
  <c r="T154" i="157"/>
  <c r="P154" i="157"/>
  <c r="O154" i="157"/>
  <c r="AJ69" i="157"/>
  <c r="AI69" i="157"/>
  <c r="P153" i="157"/>
  <c r="O153" i="157"/>
  <c r="F153" i="157"/>
  <c r="E153" i="157"/>
  <c r="P152" i="157"/>
  <c r="O152" i="157"/>
  <c r="F152" i="157"/>
  <c r="E152" i="157"/>
  <c r="U151" i="157"/>
  <c r="T151" i="157"/>
  <c r="P151" i="157"/>
  <c r="O151" i="157"/>
  <c r="F151" i="157"/>
  <c r="E151" i="157"/>
  <c r="AJ66" i="157"/>
  <c r="AI66" i="157"/>
  <c r="P150" i="157"/>
  <c r="O150" i="157"/>
  <c r="F150" i="157"/>
  <c r="E150" i="157"/>
  <c r="P149" i="157"/>
  <c r="O149" i="157"/>
  <c r="F149" i="157"/>
  <c r="E149" i="157"/>
  <c r="U148" i="157"/>
  <c r="T148" i="157"/>
  <c r="P148" i="157"/>
  <c r="O148" i="157"/>
  <c r="F148" i="157"/>
  <c r="E148" i="157"/>
  <c r="AJ63" i="157"/>
  <c r="AI63" i="157"/>
  <c r="F147" i="157"/>
  <c r="E147" i="157"/>
  <c r="P146" i="157"/>
  <c r="O146" i="157"/>
  <c r="U145" i="157"/>
  <c r="T145" i="157"/>
  <c r="AJ60" i="157"/>
  <c r="AI60" i="157"/>
  <c r="P144" i="157"/>
  <c r="O144" i="157"/>
  <c r="F144" i="157"/>
  <c r="E144" i="157"/>
  <c r="P143" i="157"/>
  <c r="O143" i="157"/>
  <c r="AJ58" i="157"/>
  <c r="AI58" i="157"/>
  <c r="U142" i="157"/>
  <c r="T142" i="157"/>
  <c r="P142" i="157"/>
  <c r="O142" i="157"/>
  <c r="K142" i="157"/>
  <c r="J142" i="157"/>
  <c r="P141" i="157"/>
  <c r="O141" i="157"/>
  <c r="F141" i="157"/>
  <c r="E141" i="157"/>
  <c r="AJ56" i="157"/>
  <c r="AI56" i="157"/>
  <c r="P140" i="157"/>
  <c r="O140" i="157"/>
  <c r="AJ55" i="157"/>
  <c r="AI55" i="157"/>
  <c r="Z139" i="157"/>
  <c r="Y139" i="157"/>
  <c r="P139" i="157"/>
  <c r="O139" i="157"/>
  <c r="K139" i="157"/>
  <c r="J139" i="157"/>
  <c r="AJ54" i="157"/>
  <c r="AI54" i="157"/>
  <c r="U138" i="157"/>
  <c r="T138" i="157"/>
  <c r="P138" i="157"/>
  <c r="O138" i="157"/>
  <c r="F138" i="157"/>
  <c r="E138" i="157"/>
  <c r="AO62" i="157"/>
  <c r="AN62" i="157"/>
  <c r="Z137" i="157"/>
  <c r="Y137" i="157"/>
  <c r="P137" i="157"/>
  <c r="O137" i="157"/>
  <c r="U136" i="157"/>
  <c r="T136" i="157"/>
  <c r="P136" i="157"/>
  <c r="O136" i="157"/>
  <c r="K136" i="157"/>
  <c r="J136" i="157"/>
  <c r="F136" i="157"/>
  <c r="E136" i="157"/>
  <c r="AJ51" i="157"/>
  <c r="AI51" i="157"/>
  <c r="Z135" i="157"/>
  <c r="Y135" i="157"/>
  <c r="P135" i="157"/>
  <c r="O135" i="157"/>
  <c r="AO59" i="157"/>
  <c r="AN59" i="157"/>
  <c r="AJ50" i="157"/>
  <c r="AI50" i="157"/>
  <c r="U134" i="157"/>
  <c r="T134" i="157"/>
  <c r="F134" i="157"/>
  <c r="E134" i="157"/>
  <c r="Z133" i="157"/>
  <c r="Y133" i="157"/>
  <c r="P133" i="157"/>
  <c r="O133" i="157"/>
  <c r="AO57" i="157"/>
  <c r="AN57" i="157"/>
  <c r="AJ48" i="157"/>
  <c r="AI48" i="157"/>
  <c r="Z132" i="157"/>
  <c r="Y132" i="157"/>
  <c r="P132" i="157"/>
  <c r="O132" i="157"/>
  <c r="AO56" i="157"/>
  <c r="AN56" i="157"/>
  <c r="AJ47" i="157"/>
  <c r="AI47" i="157"/>
  <c r="U131" i="157"/>
  <c r="T131" i="157"/>
  <c r="P131" i="157"/>
  <c r="O131" i="157"/>
  <c r="K131" i="157"/>
  <c r="J131" i="157"/>
  <c r="F131" i="157"/>
  <c r="E131" i="157"/>
  <c r="AO55" i="157"/>
  <c r="AN55" i="157"/>
  <c r="AJ46" i="157"/>
  <c r="AI46" i="157"/>
  <c r="Z130" i="157"/>
  <c r="Y130" i="157"/>
  <c r="P130" i="157"/>
  <c r="O130" i="157"/>
  <c r="F130" i="157"/>
  <c r="E130" i="157"/>
  <c r="AO54" i="157"/>
  <c r="AN54" i="157"/>
  <c r="AJ45" i="157"/>
  <c r="AI45" i="157"/>
  <c r="K129" i="157"/>
  <c r="J129" i="157"/>
  <c r="AO53" i="157"/>
  <c r="AN53" i="157"/>
  <c r="AJ44" i="157"/>
  <c r="AI44" i="157"/>
  <c r="Z128" i="157"/>
  <c r="Y128" i="157"/>
  <c r="U128" i="157"/>
  <c r="T128" i="157"/>
  <c r="P128" i="157"/>
  <c r="O128" i="157"/>
  <c r="K128" i="157"/>
  <c r="J128" i="157"/>
  <c r="F128" i="157"/>
  <c r="E128" i="157"/>
  <c r="AJ43" i="157"/>
  <c r="AI43" i="157"/>
  <c r="P127" i="157"/>
  <c r="O127" i="157"/>
  <c r="AO51" i="157"/>
  <c r="AN51" i="157"/>
  <c r="Z126" i="157"/>
  <c r="Y126" i="157"/>
  <c r="U126" i="157"/>
  <c r="T126" i="157"/>
  <c r="E126" i="157"/>
  <c r="AO50" i="157"/>
  <c r="AN50" i="157"/>
  <c r="P125" i="157"/>
  <c r="O125" i="157"/>
  <c r="K125" i="157"/>
  <c r="J125" i="157"/>
  <c r="AO49" i="157"/>
  <c r="AN49" i="157"/>
  <c r="AJ40" i="157"/>
  <c r="AI40" i="157"/>
  <c r="Z124" i="157"/>
  <c r="Y124" i="157"/>
  <c r="U124" i="157"/>
  <c r="T124" i="157"/>
  <c r="P124" i="157"/>
  <c r="O124" i="157"/>
  <c r="AJ39" i="157"/>
  <c r="AI39" i="157"/>
  <c r="Z123" i="157"/>
  <c r="Y123" i="157"/>
  <c r="P123" i="157"/>
  <c r="O123" i="157"/>
  <c r="AO47" i="157"/>
  <c r="AN47" i="157"/>
  <c r="AJ38" i="157"/>
  <c r="AI38" i="157"/>
  <c r="U122" i="157"/>
  <c r="T122" i="157"/>
  <c r="P122" i="157"/>
  <c r="O122" i="157"/>
  <c r="AJ37" i="157"/>
  <c r="AI37" i="157"/>
  <c r="Z121" i="157"/>
  <c r="Y121" i="157"/>
  <c r="P121" i="157"/>
  <c r="O121" i="157"/>
  <c r="K121" i="157"/>
  <c r="J121" i="157"/>
  <c r="F121" i="157"/>
  <c r="E121" i="157"/>
  <c r="AJ35" i="157"/>
  <c r="AI35" i="157"/>
  <c r="Z119" i="157"/>
  <c r="Y119" i="157"/>
  <c r="P119" i="157"/>
  <c r="O119" i="157"/>
  <c r="AO43" i="157"/>
  <c r="AN43" i="157"/>
  <c r="U118" i="157"/>
  <c r="T118" i="157"/>
  <c r="AJ33" i="157"/>
  <c r="AI33" i="157"/>
  <c r="Z117" i="157"/>
  <c r="Y117" i="157"/>
  <c r="P117" i="157"/>
  <c r="O117" i="157"/>
  <c r="F117" i="157"/>
  <c r="E117" i="157"/>
  <c r="AJ32" i="157"/>
  <c r="AI32" i="157"/>
  <c r="U116" i="157"/>
  <c r="T116" i="157"/>
  <c r="K116" i="157"/>
  <c r="J116" i="157"/>
  <c r="F116" i="157"/>
  <c r="E116" i="157"/>
  <c r="AO40" i="157"/>
  <c r="AN40" i="157"/>
  <c r="AJ31" i="157"/>
  <c r="AI31" i="157"/>
  <c r="Z115" i="157"/>
  <c r="Y115" i="157"/>
  <c r="U115" i="157"/>
  <c r="T115" i="157"/>
  <c r="P115" i="157"/>
  <c r="O115" i="157"/>
  <c r="K115" i="157"/>
  <c r="J115" i="157"/>
  <c r="AO39" i="157"/>
  <c r="AN39" i="157"/>
  <c r="AJ30" i="157"/>
  <c r="AI30" i="157"/>
  <c r="F114" i="157"/>
  <c r="E114" i="157"/>
  <c r="AJ29" i="157"/>
  <c r="AI29" i="157"/>
  <c r="Z113" i="157"/>
  <c r="Y113" i="157"/>
  <c r="U113" i="157"/>
  <c r="T113" i="157"/>
  <c r="AJ28" i="157"/>
  <c r="AI28" i="157"/>
  <c r="K112" i="157"/>
  <c r="J112" i="157"/>
  <c r="F112" i="157"/>
  <c r="E112" i="157"/>
  <c r="AO36" i="157"/>
  <c r="AN36" i="157"/>
  <c r="U111" i="157"/>
  <c r="T111" i="157"/>
  <c r="P111" i="157"/>
  <c r="O111" i="157"/>
  <c r="AJ26" i="157"/>
  <c r="AI26" i="157"/>
  <c r="Z110" i="157"/>
  <c r="Y110" i="157"/>
  <c r="U110" i="157"/>
  <c r="T110" i="157"/>
  <c r="AO34" i="157"/>
  <c r="AN34" i="157"/>
  <c r="AJ25" i="157"/>
  <c r="AI25" i="157"/>
  <c r="U109" i="157"/>
  <c r="K109" i="157"/>
  <c r="J109" i="157"/>
  <c r="U108" i="157"/>
  <c r="P108" i="157"/>
  <c r="O108" i="157"/>
  <c r="K108" i="157"/>
  <c r="J108" i="157"/>
  <c r="F108" i="157"/>
  <c r="E108" i="157"/>
  <c r="AN32" i="157"/>
  <c r="AJ23" i="157"/>
  <c r="AI23" i="157"/>
  <c r="Z107" i="157"/>
  <c r="Y107" i="157"/>
  <c r="U107" i="157"/>
  <c r="F107" i="157"/>
  <c r="E107" i="157"/>
  <c r="AJ22" i="157"/>
  <c r="AI22" i="157"/>
  <c r="U106" i="157"/>
  <c r="O106" i="157"/>
  <c r="B106" i="157"/>
  <c r="A106" i="157"/>
  <c r="AJ21" i="157"/>
  <c r="AI21" i="157"/>
  <c r="Z105" i="157"/>
  <c r="Y105" i="157"/>
  <c r="U105" i="157"/>
  <c r="K105" i="157"/>
  <c r="J105" i="157"/>
  <c r="B105" i="157"/>
  <c r="A105" i="157"/>
  <c r="AJ20" i="157"/>
  <c r="AI20" i="157"/>
  <c r="U104" i="157"/>
  <c r="F104" i="157"/>
  <c r="E104" i="157"/>
  <c r="B104" i="157"/>
  <c r="A104" i="157"/>
  <c r="AO28" i="157"/>
  <c r="AN28" i="157"/>
  <c r="Z103" i="157"/>
  <c r="Y103" i="157"/>
  <c r="U103" i="157"/>
  <c r="F103" i="157"/>
  <c r="E103" i="157"/>
  <c r="B103" i="157"/>
  <c r="A103" i="157"/>
  <c r="U102" i="157"/>
  <c r="P102" i="157"/>
  <c r="O102" i="157"/>
  <c r="F102" i="157"/>
  <c r="E102" i="157"/>
  <c r="B102" i="157"/>
  <c r="A102" i="157"/>
  <c r="AO26" i="157"/>
  <c r="AN26" i="157"/>
  <c r="AJ17" i="157"/>
  <c r="AI17" i="157"/>
  <c r="U101" i="157"/>
  <c r="B101" i="157"/>
  <c r="A101" i="157"/>
  <c r="Z100" i="157"/>
  <c r="Y100" i="157"/>
  <c r="U100" i="157"/>
  <c r="K100" i="157"/>
  <c r="J100" i="157"/>
  <c r="F100" i="157"/>
  <c r="E100" i="157"/>
  <c r="B100" i="157"/>
  <c r="A100" i="157"/>
  <c r="Z99" i="157"/>
  <c r="Y99" i="157"/>
  <c r="U99" i="157"/>
  <c r="B99" i="157"/>
  <c r="A99" i="157"/>
  <c r="AO23" i="157"/>
  <c r="AN23" i="157"/>
  <c r="U98" i="157"/>
  <c r="P98" i="157"/>
  <c r="O98" i="157"/>
  <c r="F98" i="157"/>
  <c r="E98" i="157"/>
  <c r="B98" i="157"/>
  <c r="A98" i="157"/>
  <c r="AJ13" i="157"/>
  <c r="AI13" i="157"/>
  <c r="Z97" i="157"/>
  <c r="Y97" i="157"/>
  <c r="U97" i="157"/>
  <c r="B97" i="157"/>
  <c r="A97" i="157"/>
  <c r="U96" i="157"/>
  <c r="F96" i="157"/>
  <c r="E96" i="157"/>
  <c r="B96" i="157"/>
  <c r="A96" i="157"/>
  <c r="AO20" i="157"/>
  <c r="AN20" i="157"/>
  <c r="Z95" i="157"/>
  <c r="Y95" i="157"/>
  <c r="U95" i="157"/>
  <c r="P95" i="157"/>
  <c r="O95" i="157"/>
  <c r="F95" i="157"/>
  <c r="E95" i="157"/>
  <c r="B95" i="157"/>
  <c r="A95" i="157"/>
  <c r="AJ10" i="157"/>
  <c r="AI10" i="157"/>
  <c r="Z94" i="157"/>
  <c r="Y94" i="157"/>
  <c r="U94" i="157"/>
  <c r="K94" i="157"/>
  <c r="J94" i="157"/>
  <c r="F94" i="157"/>
  <c r="E94" i="157"/>
  <c r="B94" i="157"/>
  <c r="A94" i="157"/>
  <c r="AO18" i="157"/>
  <c r="AN18" i="157"/>
  <c r="AJ9" i="157"/>
  <c r="AI9" i="157"/>
  <c r="Z93" i="157"/>
  <c r="Y93" i="157"/>
  <c r="U93" i="157"/>
  <c r="B93" i="157"/>
  <c r="A93" i="157"/>
  <c r="AJ8" i="157"/>
  <c r="AI8" i="157"/>
  <c r="U92" i="157"/>
  <c r="P92" i="157"/>
  <c r="O92" i="157"/>
  <c r="F92" i="157"/>
  <c r="E92" i="157"/>
  <c r="B92" i="157"/>
  <c r="A92" i="157"/>
  <c r="AJ7" i="157"/>
  <c r="AI7" i="157"/>
  <c r="Z91" i="157"/>
  <c r="Y91" i="157"/>
  <c r="U91" i="157"/>
  <c r="F91" i="157"/>
  <c r="E91" i="157"/>
  <c r="B91" i="157"/>
  <c r="A91" i="157"/>
  <c r="AO15" i="157"/>
  <c r="AN15" i="157"/>
  <c r="AJ6" i="157"/>
  <c r="AI6" i="157"/>
  <c r="U90" i="157"/>
  <c r="T90" i="157"/>
  <c r="B90" i="157"/>
  <c r="A90" i="157"/>
  <c r="AJ5" i="157"/>
  <c r="AI5" i="157"/>
  <c r="Z89" i="157"/>
  <c r="Y89" i="157"/>
  <c r="P89" i="157"/>
  <c r="O89" i="157"/>
  <c r="B89" i="157"/>
  <c r="A89" i="157"/>
  <c r="AJ4" i="157"/>
  <c r="AI4" i="157"/>
  <c r="K88" i="157"/>
  <c r="J88" i="157"/>
  <c r="C88" i="157"/>
  <c r="A88" i="157"/>
  <c r="AO12" i="157"/>
  <c r="AN12" i="157"/>
  <c r="AJ3" i="157"/>
  <c r="AI3" i="157"/>
  <c r="Z87" i="157"/>
  <c r="Y87" i="157"/>
  <c r="U87" i="157"/>
  <c r="T87" i="157"/>
  <c r="P87" i="157"/>
  <c r="O87" i="157"/>
  <c r="K87" i="157"/>
  <c r="J87" i="157"/>
  <c r="F87" i="157"/>
  <c r="E87" i="157"/>
  <c r="AN1" i="157"/>
  <c r="AI1" i="157"/>
  <c r="Y85" i="157"/>
  <c r="T85" i="157"/>
  <c r="O85" i="157"/>
  <c r="J85" i="157"/>
  <c r="E85" i="157"/>
  <c r="AO9" i="157"/>
  <c r="AN9" i="157"/>
  <c r="P81" i="157"/>
  <c r="O81" i="157"/>
  <c r="P80" i="157"/>
  <c r="O80" i="157"/>
  <c r="AO6" i="157"/>
  <c r="AN6" i="157"/>
  <c r="AE79" i="157"/>
  <c r="AD79" i="157"/>
  <c r="AE78" i="157"/>
  <c r="AD78" i="157"/>
  <c r="AE77" i="157"/>
  <c r="AD77" i="157"/>
  <c r="AO3" i="157"/>
  <c r="AN3" i="157"/>
  <c r="AE76" i="157"/>
  <c r="AD76" i="157"/>
  <c r="P76" i="157"/>
  <c r="O76" i="157"/>
  <c r="P75" i="157"/>
  <c r="O75" i="157"/>
  <c r="AE74" i="157"/>
  <c r="AD74" i="157"/>
  <c r="AJ157" i="157"/>
  <c r="AI157" i="157"/>
  <c r="AE157" i="157"/>
  <c r="AD157" i="157"/>
  <c r="AE73" i="157"/>
  <c r="AD73" i="157"/>
  <c r="P73" i="157"/>
  <c r="O73" i="157"/>
  <c r="AE72" i="157"/>
  <c r="AD72" i="157"/>
  <c r="AE71" i="157"/>
  <c r="AD71" i="157"/>
  <c r="U71" i="157"/>
  <c r="T71" i="157"/>
  <c r="AJ154" i="157"/>
  <c r="AI154" i="157"/>
  <c r="AE70" i="157"/>
  <c r="AD70" i="157"/>
  <c r="U70" i="157"/>
  <c r="T70" i="157"/>
  <c r="P70" i="157"/>
  <c r="O70" i="157"/>
  <c r="AE69" i="157"/>
  <c r="AD69" i="157"/>
  <c r="P69" i="157"/>
  <c r="O69" i="157"/>
  <c r="AE68" i="157"/>
  <c r="AD68" i="157"/>
  <c r="U68" i="157"/>
  <c r="T68" i="157"/>
  <c r="U67" i="157"/>
  <c r="T67" i="157"/>
  <c r="P67" i="157"/>
  <c r="O67" i="157"/>
  <c r="AJ150" i="157"/>
  <c r="AI150" i="157"/>
  <c r="AE149" i="157"/>
  <c r="AD149" i="157"/>
  <c r="AJ148" i="157"/>
  <c r="AI148" i="157"/>
  <c r="AE64" i="157"/>
  <c r="AD64" i="157"/>
  <c r="U64" i="157"/>
  <c r="T64" i="157"/>
  <c r="P64" i="157"/>
  <c r="O64" i="157"/>
  <c r="U63" i="157"/>
  <c r="T63" i="157"/>
  <c r="P63" i="157"/>
  <c r="O63" i="157"/>
  <c r="F63" i="157"/>
  <c r="E63" i="157"/>
  <c r="AE62" i="157"/>
  <c r="AD62" i="157"/>
  <c r="U62" i="157"/>
  <c r="T62" i="157"/>
  <c r="F62" i="157"/>
  <c r="E62" i="157"/>
  <c r="AJ145" i="157"/>
  <c r="AI145" i="157"/>
  <c r="AE145" i="157"/>
  <c r="AD145" i="157"/>
  <c r="U61" i="157"/>
  <c r="T61" i="157"/>
  <c r="F61" i="157"/>
  <c r="E61" i="157"/>
  <c r="AJ144" i="157"/>
  <c r="AE144" i="157"/>
  <c r="AE60" i="157"/>
  <c r="AD60" i="157"/>
  <c r="U60" i="157"/>
  <c r="T60" i="157"/>
  <c r="F60" i="157"/>
  <c r="E60" i="157"/>
  <c r="AE143" i="157"/>
  <c r="AE59" i="157"/>
  <c r="AD59" i="157"/>
  <c r="P59" i="157"/>
  <c r="O59" i="157"/>
  <c r="F59" i="157"/>
  <c r="E59" i="157"/>
  <c r="AE142" i="157"/>
  <c r="U58" i="157"/>
  <c r="T58" i="157"/>
  <c r="F58" i="157"/>
  <c r="E58" i="157"/>
  <c r="AE141" i="157"/>
  <c r="AE57" i="157"/>
  <c r="AD57" i="157"/>
  <c r="P57" i="157"/>
  <c r="O57" i="157"/>
  <c r="F57" i="157"/>
  <c r="E57" i="157"/>
  <c r="AE140" i="157"/>
  <c r="AE56" i="157"/>
  <c r="AD56" i="157"/>
  <c r="U56" i="157"/>
  <c r="T56" i="157"/>
  <c r="F56" i="157"/>
  <c r="E56" i="157"/>
  <c r="AJ139" i="157"/>
  <c r="AI139" i="157"/>
  <c r="AE139" i="157"/>
  <c r="AE55" i="157"/>
  <c r="AD55" i="157"/>
  <c r="AE138" i="157"/>
  <c r="U54" i="157"/>
  <c r="T54" i="157"/>
  <c r="P54" i="157"/>
  <c r="O54" i="157"/>
  <c r="F54" i="157"/>
  <c r="E54" i="157"/>
  <c r="AE137" i="157"/>
  <c r="Z53" i="157"/>
  <c r="Y53" i="157"/>
  <c r="P53" i="157"/>
  <c r="O53" i="157"/>
  <c r="AE136" i="157"/>
  <c r="AE52" i="157"/>
  <c r="AD52" i="157"/>
  <c r="AE135" i="157"/>
  <c r="AE51" i="157"/>
  <c r="AD51" i="157"/>
  <c r="Z51" i="157"/>
  <c r="Y51" i="157"/>
  <c r="P51" i="157"/>
  <c r="O51" i="157"/>
  <c r="AJ134" i="157"/>
  <c r="AI134" i="157"/>
  <c r="AE134" i="157"/>
  <c r="AD134" i="157"/>
  <c r="Z50" i="157"/>
  <c r="Y50" i="157"/>
  <c r="U50" i="157"/>
  <c r="T50" i="157"/>
  <c r="F50" i="157"/>
  <c r="E50" i="157"/>
  <c r="AE133" i="157"/>
  <c r="AD133" i="157"/>
  <c r="AE49" i="157"/>
  <c r="AD49" i="157"/>
  <c r="Z49" i="157"/>
  <c r="Y49" i="157"/>
  <c r="K49" i="157"/>
  <c r="J49" i="157"/>
  <c r="AE132" i="157"/>
  <c r="AD132" i="157"/>
  <c r="AE48" i="157"/>
  <c r="AD48" i="157"/>
  <c r="Z48" i="157"/>
  <c r="Y48" i="157"/>
  <c r="K48" i="157"/>
  <c r="J48" i="157"/>
  <c r="AE131" i="157"/>
  <c r="AD131" i="157"/>
  <c r="AE47" i="157"/>
  <c r="AD47" i="157"/>
  <c r="Z47" i="157"/>
  <c r="Y47" i="157"/>
  <c r="P47" i="157"/>
  <c r="O47" i="157"/>
  <c r="F47" i="157"/>
  <c r="E47" i="157"/>
  <c r="AE130" i="157"/>
  <c r="AD130" i="157"/>
  <c r="Z46" i="157"/>
  <c r="Y46" i="157"/>
  <c r="U46" i="157"/>
  <c r="T46" i="157"/>
  <c r="P46" i="157"/>
  <c r="O46" i="157"/>
  <c r="K46" i="157"/>
  <c r="J46" i="157"/>
  <c r="AJ129" i="157"/>
  <c r="AI129" i="157"/>
  <c r="AE129" i="157"/>
  <c r="AD129" i="157"/>
  <c r="U45" i="157"/>
  <c r="T45" i="157"/>
  <c r="P45" i="157"/>
  <c r="O45" i="157"/>
  <c r="AJ128" i="157"/>
  <c r="AE128" i="157"/>
  <c r="AD128" i="157"/>
  <c r="AE44" i="157"/>
  <c r="AD44" i="157"/>
  <c r="Z44" i="157"/>
  <c r="Y44" i="157"/>
  <c r="F44" i="157"/>
  <c r="E44" i="157"/>
  <c r="AE127" i="157"/>
  <c r="AD127" i="157"/>
  <c r="K43" i="157"/>
  <c r="J43" i="157"/>
  <c r="F43" i="157"/>
  <c r="E43" i="157"/>
  <c r="AE126" i="157"/>
  <c r="AD126" i="157"/>
  <c r="AE42" i="157"/>
  <c r="AD42" i="157"/>
  <c r="Z42" i="157"/>
  <c r="Y42" i="157"/>
  <c r="U42" i="157"/>
  <c r="T42" i="157"/>
  <c r="P42" i="157"/>
  <c r="O42" i="157"/>
  <c r="F42" i="157"/>
  <c r="E42" i="157"/>
  <c r="AJ125" i="157"/>
  <c r="AI125" i="157"/>
  <c r="AE125" i="157"/>
  <c r="AD125" i="157"/>
  <c r="AE41" i="157"/>
  <c r="AD41" i="157"/>
  <c r="Z41" i="157"/>
  <c r="Y41" i="157"/>
  <c r="U41" i="157"/>
  <c r="T41" i="157"/>
  <c r="K41" i="157"/>
  <c r="J41" i="157"/>
  <c r="F41" i="157"/>
  <c r="E41" i="157"/>
  <c r="AE124" i="157"/>
  <c r="AD124" i="157"/>
  <c r="Z40" i="157"/>
  <c r="Y40" i="157"/>
  <c r="U40" i="157"/>
  <c r="T40" i="157"/>
  <c r="K40" i="157"/>
  <c r="J40" i="157"/>
  <c r="F40" i="157"/>
  <c r="E40" i="157"/>
  <c r="Z39" i="157"/>
  <c r="Y39" i="157"/>
  <c r="U39" i="157"/>
  <c r="T39" i="157"/>
  <c r="P39" i="157"/>
  <c r="O39" i="157"/>
  <c r="K39" i="157"/>
  <c r="J39" i="157"/>
  <c r="F39" i="157"/>
  <c r="E39" i="157"/>
  <c r="AJ122" i="157"/>
  <c r="AI122" i="157"/>
  <c r="AE122" i="157"/>
  <c r="AD122" i="157"/>
  <c r="AE38" i="157"/>
  <c r="AD38" i="157"/>
  <c r="Z38" i="157"/>
  <c r="Y38" i="157"/>
  <c r="U38" i="157"/>
  <c r="T38" i="157"/>
  <c r="AE121" i="157"/>
  <c r="AD121" i="157"/>
  <c r="Z37" i="157"/>
  <c r="Y37" i="157"/>
  <c r="U37" i="157"/>
  <c r="T37" i="157"/>
  <c r="AE120" i="157"/>
  <c r="AD120" i="157"/>
  <c r="AE36" i="157"/>
  <c r="AD36" i="157"/>
  <c r="U36" i="157"/>
  <c r="T36" i="157"/>
  <c r="P36" i="157"/>
  <c r="O36" i="157"/>
  <c r="F36" i="157"/>
  <c r="E36" i="157"/>
  <c r="AE35" i="157"/>
  <c r="AD35" i="157"/>
  <c r="Z35" i="157"/>
  <c r="Y35" i="157"/>
  <c r="F35" i="157"/>
  <c r="E35" i="157"/>
  <c r="AJ118" i="157"/>
  <c r="AI118" i="157"/>
  <c r="AE118" i="157"/>
  <c r="AD118" i="157"/>
  <c r="AE34" i="157"/>
  <c r="AD34" i="157"/>
  <c r="P34" i="157"/>
  <c r="O34" i="157"/>
  <c r="F34" i="157"/>
  <c r="E34" i="157"/>
  <c r="AJ117" i="157"/>
  <c r="AE33" i="157"/>
  <c r="AD33" i="157"/>
  <c r="K33" i="157"/>
  <c r="J33" i="157"/>
  <c r="AE116" i="157"/>
  <c r="AD116" i="157"/>
  <c r="AE32" i="157"/>
  <c r="AD32" i="157"/>
  <c r="Z32" i="157"/>
  <c r="Y32" i="157"/>
  <c r="U32" i="157"/>
  <c r="T32" i="157"/>
  <c r="K32" i="157"/>
  <c r="J32" i="157"/>
  <c r="AE31" i="157"/>
  <c r="AD31" i="157"/>
  <c r="U31" i="157"/>
  <c r="T31" i="157"/>
  <c r="P31" i="157"/>
  <c r="O31" i="157"/>
  <c r="K31" i="157"/>
  <c r="J31" i="157"/>
  <c r="F31" i="157"/>
  <c r="E31" i="157"/>
  <c r="AJ114" i="157"/>
  <c r="AI114" i="157"/>
  <c r="AE114" i="157"/>
  <c r="AD114" i="157"/>
  <c r="AE30" i="157"/>
  <c r="AD30" i="157"/>
  <c r="U30" i="157"/>
  <c r="T30" i="157"/>
  <c r="P30" i="157"/>
  <c r="O30" i="157"/>
  <c r="K30" i="157"/>
  <c r="J30" i="157"/>
  <c r="Z29" i="157"/>
  <c r="Y29" i="157"/>
  <c r="U29" i="157"/>
  <c r="T29" i="157"/>
  <c r="P29" i="157"/>
  <c r="K29" i="157"/>
  <c r="J29" i="157"/>
  <c r="F29" i="157"/>
  <c r="E29" i="157"/>
  <c r="AE112" i="157"/>
  <c r="AD112" i="157"/>
  <c r="AE28" i="157"/>
  <c r="AD28" i="157"/>
  <c r="U28" i="157"/>
  <c r="T28" i="157"/>
  <c r="P28" i="157"/>
  <c r="F28" i="157"/>
  <c r="E28" i="157"/>
  <c r="AJ111" i="157"/>
  <c r="AI111" i="157"/>
  <c r="AE111" i="157"/>
  <c r="AD111" i="157"/>
  <c r="AE27" i="157"/>
  <c r="AD27" i="157"/>
  <c r="Z27" i="157"/>
  <c r="Y27" i="157"/>
  <c r="U27" i="157"/>
  <c r="T27" i="157"/>
  <c r="P27" i="157"/>
  <c r="U26" i="157"/>
  <c r="T26" i="157"/>
  <c r="P26" i="157"/>
  <c r="F26" i="157"/>
  <c r="E26" i="157"/>
  <c r="AE109" i="157"/>
  <c r="AD109" i="157"/>
  <c r="AD25" i="157"/>
  <c r="U25" i="157"/>
  <c r="T25" i="157"/>
  <c r="P25" i="157"/>
  <c r="AJ108" i="157"/>
  <c r="AI108" i="157"/>
  <c r="AE108" i="157"/>
  <c r="AD108" i="157"/>
  <c r="Z24" i="157"/>
  <c r="Y24" i="157"/>
  <c r="U24" i="157"/>
  <c r="T24" i="157"/>
  <c r="F24" i="157"/>
  <c r="E24" i="157"/>
  <c r="AJ107" i="157"/>
  <c r="AE107" i="157"/>
  <c r="AD107" i="157"/>
  <c r="U23" i="157"/>
  <c r="T23" i="157"/>
  <c r="P23" i="157"/>
  <c r="O23" i="157"/>
  <c r="AE106" i="157"/>
  <c r="AD106" i="157"/>
  <c r="Y22" i="157"/>
  <c r="U22" i="157"/>
  <c r="T22" i="157"/>
  <c r="F22" i="157"/>
  <c r="E22" i="157"/>
  <c r="AE105" i="157"/>
  <c r="AD105" i="157"/>
  <c r="AE21" i="157"/>
  <c r="AD21" i="157"/>
  <c r="U21" i="157"/>
  <c r="T21" i="157"/>
  <c r="P21" i="157"/>
  <c r="O21" i="157"/>
  <c r="F21" i="157"/>
  <c r="E21" i="157"/>
  <c r="AE104" i="157"/>
  <c r="AD104" i="157"/>
  <c r="U20" i="157"/>
  <c r="T20" i="157"/>
  <c r="P20" i="157"/>
  <c r="F20" i="157"/>
  <c r="E20" i="157"/>
  <c r="AJ103" i="157"/>
  <c r="AI103" i="157"/>
  <c r="AE103" i="157"/>
  <c r="AD103" i="157"/>
  <c r="U19" i="157"/>
  <c r="T19" i="157"/>
  <c r="P19" i="157"/>
  <c r="K19" i="157"/>
  <c r="J19" i="157"/>
  <c r="AE18" i="157"/>
  <c r="AD18" i="157"/>
  <c r="Z18" i="157"/>
  <c r="Y18" i="157"/>
  <c r="U18" i="157"/>
  <c r="T18" i="157"/>
  <c r="P18" i="157"/>
  <c r="F18" i="157"/>
  <c r="E18" i="157"/>
  <c r="AE101" i="157"/>
  <c r="AD101" i="157"/>
  <c r="U17" i="157"/>
  <c r="T17" i="157"/>
  <c r="P17" i="157"/>
  <c r="Z16" i="157"/>
  <c r="Y16" i="157"/>
  <c r="U16" i="157"/>
  <c r="T16" i="157"/>
  <c r="P16" i="157"/>
  <c r="F16" i="157"/>
  <c r="E16" i="157"/>
  <c r="AJ99" i="157"/>
  <c r="AI99" i="157"/>
  <c r="AE99" i="157"/>
  <c r="AD99" i="157"/>
  <c r="AE15" i="157"/>
  <c r="AD15" i="157"/>
  <c r="U15" i="157"/>
  <c r="T15" i="157"/>
  <c r="P15" i="157"/>
  <c r="K15" i="157"/>
  <c r="J15" i="157"/>
  <c r="AE98" i="157"/>
  <c r="AD98" i="157"/>
  <c r="U14" i="157"/>
  <c r="T14" i="157"/>
  <c r="P14" i="157"/>
  <c r="K14" i="157"/>
  <c r="J14" i="157"/>
  <c r="F14" i="157"/>
  <c r="E14" i="157"/>
  <c r="AE97" i="157"/>
  <c r="AD97" i="157"/>
  <c r="AE13" i="157"/>
  <c r="AD13" i="157"/>
  <c r="P13" i="157"/>
  <c r="K13" i="157"/>
  <c r="J13" i="157"/>
  <c r="AE96" i="157"/>
  <c r="AD96" i="157"/>
  <c r="P12" i="157"/>
  <c r="F12" i="157"/>
  <c r="E12" i="157"/>
  <c r="AE11" i="157"/>
  <c r="AD11" i="157"/>
  <c r="U11" i="157"/>
  <c r="T11" i="157"/>
  <c r="K11" i="157"/>
  <c r="J11" i="157"/>
  <c r="AJ94" i="157"/>
  <c r="AI94" i="157"/>
  <c r="Z10" i="157"/>
  <c r="Y10" i="157"/>
  <c r="U10" i="157"/>
  <c r="T10" i="157"/>
  <c r="P10" i="157"/>
  <c r="O10" i="157"/>
  <c r="F10" i="157"/>
  <c r="E10" i="157"/>
  <c r="AJ93" i="157"/>
  <c r="AE93" i="157"/>
  <c r="AD93" i="157"/>
  <c r="U9" i="157"/>
  <c r="T9" i="157"/>
  <c r="AJ92" i="157"/>
  <c r="AI92" i="157"/>
  <c r="AE92" i="157"/>
  <c r="AD92" i="157"/>
  <c r="AE8" i="157"/>
  <c r="AD8" i="157"/>
  <c r="U8" i="157"/>
  <c r="T8" i="157"/>
  <c r="P8" i="157"/>
  <c r="O8" i="157"/>
  <c r="K8" i="157"/>
  <c r="J8" i="157"/>
  <c r="F8" i="157"/>
  <c r="E8" i="157"/>
  <c r="U7" i="157"/>
  <c r="T7" i="157"/>
  <c r="Z6" i="157"/>
  <c r="Y6" i="157"/>
  <c r="U6" i="157"/>
  <c r="T6" i="157"/>
  <c r="P6" i="157"/>
  <c r="O6" i="157"/>
  <c r="AE5" i="157"/>
  <c r="AD5" i="157"/>
  <c r="K5" i="157"/>
  <c r="J5" i="157"/>
  <c r="F5" i="157"/>
  <c r="E5" i="157"/>
  <c r="Z4" i="157"/>
  <c r="Y4" i="157"/>
  <c r="U4" i="157"/>
  <c r="T4" i="157"/>
  <c r="AJ87" i="157"/>
  <c r="AI87" i="157"/>
  <c r="AE87" i="157"/>
  <c r="AD87" i="157"/>
  <c r="AE3" i="157"/>
  <c r="AD3" i="157"/>
  <c r="Z3" i="157"/>
  <c r="Y3" i="157"/>
  <c r="U3" i="157"/>
  <c r="T3" i="157"/>
  <c r="P3" i="157"/>
  <c r="O3" i="157"/>
  <c r="K3" i="157"/>
  <c r="J3" i="157"/>
  <c r="F3" i="157"/>
  <c r="E3" i="157"/>
  <c r="AI85" i="157"/>
  <c r="AD85" i="157"/>
  <c r="AD1" i="157"/>
  <c r="Y1" i="157"/>
  <c r="T1" i="157"/>
  <c r="O1" i="157"/>
  <c r="J1" i="157"/>
  <c r="A1" i="157"/>
  <c r="AJ81" i="156"/>
  <c r="AI81" i="156"/>
  <c r="AJ80" i="156"/>
  <c r="AI80" i="156"/>
  <c r="AJ79" i="156"/>
  <c r="AI79" i="156"/>
  <c r="P163" i="156"/>
  <c r="O163" i="156"/>
  <c r="AJ78" i="156"/>
  <c r="AI78" i="156"/>
  <c r="P162" i="156"/>
  <c r="O162" i="156"/>
  <c r="AJ77" i="156"/>
  <c r="AI77" i="156"/>
  <c r="P161" i="156"/>
  <c r="O161" i="156"/>
  <c r="U160" i="156"/>
  <c r="T160" i="156"/>
  <c r="P160" i="156"/>
  <c r="O160" i="156"/>
  <c r="AJ75" i="156"/>
  <c r="AI75" i="156"/>
  <c r="AJ74" i="156"/>
  <c r="AI74" i="156"/>
  <c r="P158" i="156"/>
  <c r="O158" i="156"/>
  <c r="F158" i="156"/>
  <c r="E158" i="156"/>
  <c r="P157" i="156"/>
  <c r="O157" i="156"/>
  <c r="F157" i="156"/>
  <c r="E157" i="156"/>
  <c r="U156" i="156"/>
  <c r="T156" i="156"/>
  <c r="P156" i="156"/>
  <c r="O156" i="156"/>
  <c r="U154" i="156"/>
  <c r="T154" i="156"/>
  <c r="P154" i="156"/>
  <c r="O154" i="156"/>
  <c r="AJ69" i="156"/>
  <c r="AI69" i="156"/>
  <c r="P153" i="156"/>
  <c r="O153" i="156"/>
  <c r="F153" i="156"/>
  <c r="E153" i="156"/>
  <c r="P152" i="156"/>
  <c r="O152" i="156"/>
  <c r="F152" i="156"/>
  <c r="E152" i="156"/>
  <c r="U151" i="156"/>
  <c r="T151" i="156"/>
  <c r="P151" i="156"/>
  <c r="O151" i="156"/>
  <c r="F151" i="156"/>
  <c r="E151" i="156"/>
  <c r="AJ66" i="156"/>
  <c r="AI66" i="156"/>
  <c r="P150" i="156"/>
  <c r="O150" i="156"/>
  <c r="F150" i="156"/>
  <c r="E150" i="156"/>
  <c r="P149" i="156"/>
  <c r="O149" i="156"/>
  <c r="F149" i="156"/>
  <c r="E149" i="156"/>
  <c r="U148" i="156"/>
  <c r="T148" i="156"/>
  <c r="P148" i="156"/>
  <c r="O148" i="156"/>
  <c r="F148" i="156"/>
  <c r="E148" i="156"/>
  <c r="AJ63" i="156"/>
  <c r="AI63" i="156"/>
  <c r="F147" i="156"/>
  <c r="E147" i="156"/>
  <c r="P146" i="156"/>
  <c r="O146" i="156"/>
  <c r="U145" i="156"/>
  <c r="T145" i="156"/>
  <c r="AJ60" i="156"/>
  <c r="AI60" i="156"/>
  <c r="P144" i="156"/>
  <c r="O144" i="156"/>
  <c r="F144" i="156"/>
  <c r="E144" i="156"/>
  <c r="P143" i="156"/>
  <c r="O143" i="156"/>
  <c r="AJ58" i="156"/>
  <c r="AI58" i="156"/>
  <c r="U142" i="156"/>
  <c r="T142" i="156"/>
  <c r="P142" i="156"/>
  <c r="O142" i="156"/>
  <c r="K142" i="156"/>
  <c r="J142" i="156"/>
  <c r="P141" i="156"/>
  <c r="O141" i="156"/>
  <c r="F141" i="156"/>
  <c r="E141" i="156"/>
  <c r="AJ56" i="156"/>
  <c r="AI56" i="156"/>
  <c r="P140" i="156"/>
  <c r="O140" i="156"/>
  <c r="AJ55" i="156"/>
  <c r="AI55" i="156"/>
  <c r="Z139" i="156"/>
  <c r="Y139" i="156"/>
  <c r="P139" i="156"/>
  <c r="O139" i="156"/>
  <c r="K139" i="156"/>
  <c r="J139" i="156"/>
  <c r="AJ54" i="156"/>
  <c r="AI54" i="156"/>
  <c r="U138" i="156"/>
  <c r="T138" i="156"/>
  <c r="P138" i="156"/>
  <c r="O138" i="156"/>
  <c r="F138" i="156"/>
  <c r="E138" i="156"/>
  <c r="AO62" i="156"/>
  <c r="AN62" i="156"/>
  <c r="Z137" i="156"/>
  <c r="Y137" i="156"/>
  <c r="P137" i="156"/>
  <c r="O137" i="156"/>
  <c r="U136" i="156"/>
  <c r="T136" i="156"/>
  <c r="P136" i="156"/>
  <c r="O136" i="156"/>
  <c r="K136" i="156"/>
  <c r="J136" i="156"/>
  <c r="F136" i="156"/>
  <c r="E136" i="156"/>
  <c r="AJ51" i="156"/>
  <c r="AI51" i="156"/>
  <c r="Z135" i="156"/>
  <c r="Y135" i="156"/>
  <c r="P135" i="156"/>
  <c r="O135" i="156"/>
  <c r="AO59" i="156"/>
  <c r="AN59" i="156"/>
  <c r="AJ50" i="156"/>
  <c r="AI50" i="156"/>
  <c r="U134" i="156"/>
  <c r="T134" i="156"/>
  <c r="F134" i="156"/>
  <c r="E134" i="156"/>
  <c r="Z133" i="156"/>
  <c r="Y133" i="156"/>
  <c r="P133" i="156"/>
  <c r="O133" i="156"/>
  <c r="AO57" i="156"/>
  <c r="AN57" i="156"/>
  <c r="AJ48" i="156"/>
  <c r="AI48" i="156"/>
  <c r="Z132" i="156"/>
  <c r="Y132" i="156"/>
  <c r="P132" i="156"/>
  <c r="O132" i="156"/>
  <c r="AO56" i="156"/>
  <c r="AN56" i="156"/>
  <c r="AJ47" i="156"/>
  <c r="AI47" i="156"/>
  <c r="U131" i="156"/>
  <c r="T131" i="156"/>
  <c r="P131" i="156"/>
  <c r="O131" i="156"/>
  <c r="K131" i="156"/>
  <c r="J131" i="156"/>
  <c r="F131" i="156"/>
  <c r="E131" i="156"/>
  <c r="AO55" i="156"/>
  <c r="AN55" i="156"/>
  <c r="AJ46" i="156"/>
  <c r="AI46" i="156"/>
  <c r="Z130" i="156"/>
  <c r="Y130" i="156"/>
  <c r="P130" i="156"/>
  <c r="O130" i="156"/>
  <c r="F130" i="156"/>
  <c r="E130" i="156"/>
  <c r="AO54" i="156"/>
  <c r="AN54" i="156"/>
  <c r="AJ45" i="156"/>
  <c r="AI45" i="156"/>
  <c r="K129" i="156"/>
  <c r="J129" i="156"/>
  <c r="AO53" i="156"/>
  <c r="AN53" i="156"/>
  <c r="AJ44" i="156"/>
  <c r="AI44" i="156"/>
  <c r="Z128" i="156"/>
  <c r="Y128" i="156"/>
  <c r="U128" i="156"/>
  <c r="T128" i="156"/>
  <c r="P128" i="156"/>
  <c r="O128" i="156"/>
  <c r="K128" i="156"/>
  <c r="J128" i="156"/>
  <c r="F128" i="156"/>
  <c r="E128" i="156"/>
  <c r="AJ43" i="156"/>
  <c r="AI43" i="156"/>
  <c r="P127" i="156"/>
  <c r="O127" i="156"/>
  <c r="AO51" i="156"/>
  <c r="AN51" i="156"/>
  <c r="Z126" i="156"/>
  <c r="Y126" i="156"/>
  <c r="U126" i="156"/>
  <c r="T126" i="156"/>
  <c r="E126" i="156"/>
  <c r="AO50" i="156"/>
  <c r="AN50" i="156"/>
  <c r="P125" i="156"/>
  <c r="O125" i="156"/>
  <c r="K125" i="156"/>
  <c r="J125" i="156"/>
  <c r="AO49" i="156"/>
  <c r="AN49" i="156"/>
  <c r="AJ40" i="156"/>
  <c r="AI40" i="156"/>
  <c r="Z124" i="156"/>
  <c r="Y124" i="156"/>
  <c r="U124" i="156"/>
  <c r="T124" i="156"/>
  <c r="P124" i="156"/>
  <c r="O124" i="156"/>
  <c r="AJ39" i="156"/>
  <c r="AI39" i="156"/>
  <c r="Z123" i="156"/>
  <c r="Y123" i="156"/>
  <c r="P123" i="156"/>
  <c r="O123" i="156"/>
  <c r="AO47" i="156"/>
  <c r="AN47" i="156"/>
  <c r="AJ38" i="156"/>
  <c r="AI38" i="156"/>
  <c r="U122" i="156"/>
  <c r="T122" i="156"/>
  <c r="P122" i="156"/>
  <c r="O122" i="156"/>
  <c r="AJ37" i="156"/>
  <c r="AI37" i="156"/>
  <c r="Z121" i="156"/>
  <c r="Y121" i="156"/>
  <c r="P121" i="156"/>
  <c r="O121" i="156"/>
  <c r="K121" i="156"/>
  <c r="J121" i="156"/>
  <c r="F121" i="156"/>
  <c r="E121" i="156"/>
  <c r="AJ35" i="156"/>
  <c r="AI35" i="156"/>
  <c r="Z119" i="156"/>
  <c r="Y119" i="156"/>
  <c r="P119" i="156"/>
  <c r="O119" i="156"/>
  <c r="AO43" i="156"/>
  <c r="AN43" i="156"/>
  <c r="U118" i="156"/>
  <c r="T118" i="156"/>
  <c r="AJ33" i="156"/>
  <c r="AI33" i="156"/>
  <c r="Z117" i="156"/>
  <c r="Y117" i="156"/>
  <c r="P117" i="156"/>
  <c r="O117" i="156"/>
  <c r="F117" i="156"/>
  <c r="E117" i="156"/>
  <c r="AJ32" i="156"/>
  <c r="AI32" i="156"/>
  <c r="U116" i="156"/>
  <c r="T116" i="156"/>
  <c r="K116" i="156"/>
  <c r="J116" i="156"/>
  <c r="F116" i="156"/>
  <c r="E116" i="156"/>
  <c r="AO40" i="156"/>
  <c r="AN40" i="156"/>
  <c r="AJ31" i="156"/>
  <c r="AI31" i="156"/>
  <c r="Z115" i="156"/>
  <c r="Y115" i="156"/>
  <c r="U115" i="156"/>
  <c r="T115" i="156"/>
  <c r="P115" i="156"/>
  <c r="O115" i="156"/>
  <c r="K115" i="156"/>
  <c r="J115" i="156"/>
  <c r="AO39" i="156"/>
  <c r="AN39" i="156"/>
  <c r="AJ30" i="156"/>
  <c r="AI30" i="156"/>
  <c r="F114" i="156"/>
  <c r="E114" i="156"/>
  <c r="AJ29" i="156"/>
  <c r="AI29" i="156"/>
  <c r="Z113" i="156"/>
  <c r="Y113" i="156"/>
  <c r="U113" i="156"/>
  <c r="T113" i="156"/>
  <c r="AJ28" i="156"/>
  <c r="AI28" i="156"/>
  <c r="K112" i="156"/>
  <c r="J112" i="156"/>
  <c r="F112" i="156"/>
  <c r="E112" i="156"/>
  <c r="AO36" i="156"/>
  <c r="AN36" i="156"/>
  <c r="U111" i="156"/>
  <c r="T111" i="156"/>
  <c r="P111" i="156"/>
  <c r="O111" i="156"/>
  <c r="AJ26" i="156"/>
  <c r="AI26" i="156"/>
  <c r="Z110" i="156"/>
  <c r="Y110" i="156"/>
  <c r="U110" i="156"/>
  <c r="T110" i="156"/>
  <c r="AO34" i="156"/>
  <c r="AN34" i="156"/>
  <c r="AJ25" i="156"/>
  <c r="AI25" i="156"/>
  <c r="U109" i="156"/>
  <c r="K109" i="156"/>
  <c r="J109" i="156"/>
  <c r="U108" i="156"/>
  <c r="P108" i="156"/>
  <c r="O108" i="156"/>
  <c r="K108" i="156"/>
  <c r="J108" i="156"/>
  <c r="F108" i="156"/>
  <c r="E108" i="156"/>
  <c r="AN32" i="156"/>
  <c r="AJ23" i="156"/>
  <c r="AI23" i="156"/>
  <c r="Z107" i="156"/>
  <c r="Y107" i="156"/>
  <c r="U107" i="156"/>
  <c r="F107" i="156"/>
  <c r="E107" i="156"/>
  <c r="AJ22" i="156"/>
  <c r="AI22" i="156"/>
  <c r="U106" i="156"/>
  <c r="O106" i="156"/>
  <c r="B106" i="156"/>
  <c r="A106" i="156"/>
  <c r="AJ21" i="156"/>
  <c r="AI21" i="156"/>
  <c r="Z105" i="156"/>
  <c r="Y105" i="156"/>
  <c r="U105" i="156"/>
  <c r="K105" i="156"/>
  <c r="J105" i="156"/>
  <c r="B105" i="156"/>
  <c r="A105" i="156"/>
  <c r="AJ20" i="156"/>
  <c r="AI20" i="156"/>
  <c r="U104" i="156"/>
  <c r="F104" i="156"/>
  <c r="E104" i="156"/>
  <c r="B104" i="156"/>
  <c r="A104" i="156"/>
  <c r="AO28" i="156"/>
  <c r="AN28" i="156"/>
  <c r="Z103" i="156"/>
  <c r="Y103" i="156"/>
  <c r="U103" i="156"/>
  <c r="F103" i="156"/>
  <c r="E103" i="156"/>
  <c r="B103" i="156"/>
  <c r="A103" i="156"/>
  <c r="U102" i="156"/>
  <c r="P102" i="156"/>
  <c r="O102" i="156"/>
  <c r="F102" i="156"/>
  <c r="E102" i="156"/>
  <c r="B102" i="156"/>
  <c r="A102" i="156"/>
  <c r="AO26" i="156"/>
  <c r="AN26" i="156"/>
  <c r="AJ17" i="156"/>
  <c r="AI17" i="156"/>
  <c r="U101" i="156"/>
  <c r="B101" i="156"/>
  <c r="A101" i="156"/>
  <c r="Z100" i="156"/>
  <c r="Y100" i="156"/>
  <c r="U100" i="156"/>
  <c r="K100" i="156"/>
  <c r="J100" i="156"/>
  <c r="F100" i="156"/>
  <c r="E100" i="156"/>
  <c r="B100" i="156"/>
  <c r="A100" i="156"/>
  <c r="Z99" i="156"/>
  <c r="Y99" i="156"/>
  <c r="U99" i="156"/>
  <c r="B99" i="156"/>
  <c r="A99" i="156"/>
  <c r="AO23" i="156"/>
  <c r="AN23" i="156"/>
  <c r="U98" i="156"/>
  <c r="P98" i="156"/>
  <c r="O98" i="156"/>
  <c r="F98" i="156"/>
  <c r="E98" i="156"/>
  <c r="B98" i="156"/>
  <c r="A98" i="156"/>
  <c r="AJ13" i="156"/>
  <c r="AI13" i="156"/>
  <c r="Z97" i="156"/>
  <c r="Y97" i="156"/>
  <c r="U97" i="156"/>
  <c r="B97" i="156"/>
  <c r="A97" i="156"/>
  <c r="U96" i="156"/>
  <c r="F96" i="156"/>
  <c r="E96" i="156"/>
  <c r="B96" i="156"/>
  <c r="A96" i="156"/>
  <c r="AO20" i="156"/>
  <c r="AN20" i="156"/>
  <c r="Z95" i="156"/>
  <c r="Y95" i="156"/>
  <c r="U95" i="156"/>
  <c r="P95" i="156"/>
  <c r="O95" i="156"/>
  <c r="F95" i="156"/>
  <c r="E95" i="156"/>
  <c r="B95" i="156"/>
  <c r="A95" i="156"/>
  <c r="AJ10" i="156"/>
  <c r="AI10" i="156"/>
  <c r="Z94" i="156"/>
  <c r="Y94" i="156"/>
  <c r="U94" i="156"/>
  <c r="K94" i="156"/>
  <c r="J94" i="156"/>
  <c r="F94" i="156"/>
  <c r="E94" i="156"/>
  <c r="B94" i="156"/>
  <c r="A94" i="156"/>
  <c r="AO18" i="156"/>
  <c r="AN18" i="156"/>
  <c r="AJ9" i="156"/>
  <c r="AI9" i="156"/>
  <c r="Z93" i="156"/>
  <c r="Y93" i="156"/>
  <c r="U93" i="156"/>
  <c r="B93" i="156"/>
  <c r="A93" i="156"/>
  <c r="AJ8" i="156"/>
  <c r="AI8" i="156"/>
  <c r="U92" i="156"/>
  <c r="P92" i="156"/>
  <c r="O92" i="156"/>
  <c r="F92" i="156"/>
  <c r="E92" i="156"/>
  <c r="B92" i="156"/>
  <c r="A92" i="156"/>
  <c r="AJ7" i="156"/>
  <c r="AI7" i="156"/>
  <c r="Z91" i="156"/>
  <c r="Y91" i="156"/>
  <c r="U91" i="156"/>
  <c r="F91" i="156"/>
  <c r="E91" i="156"/>
  <c r="B91" i="156"/>
  <c r="A91" i="156"/>
  <c r="AO15" i="156"/>
  <c r="AN15" i="156"/>
  <c r="AJ6" i="156"/>
  <c r="AI6" i="156"/>
  <c r="U90" i="156"/>
  <c r="T90" i="156"/>
  <c r="B90" i="156"/>
  <c r="A90" i="156"/>
  <c r="AJ5" i="156"/>
  <c r="AI5" i="156"/>
  <c r="Z89" i="156"/>
  <c r="Y89" i="156"/>
  <c r="P89" i="156"/>
  <c r="O89" i="156"/>
  <c r="B89" i="156"/>
  <c r="A89" i="156"/>
  <c r="AJ4" i="156"/>
  <c r="AI4" i="156"/>
  <c r="K88" i="156"/>
  <c r="J88" i="156"/>
  <c r="C88" i="156"/>
  <c r="A88" i="156"/>
  <c r="AO12" i="156"/>
  <c r="AN12" i="156"/>
  <c r="AJ3" i="156"/>
  <c r="AI3" i="156"/>
  <c r="Z87" i="156"/>
  <c r="Y87" i="156"/>
  <c r="U87" i="156"/>
  <c r="T87" i="156"/>
  <c r="P87" i="156"/>
  <c r="O87" i="156"/>
  <c r="K87" i="156"/>
  <c r="J87" i="156"/>
  <c r="F87" i="156"/>
  <c r="E87" i="156"/>
  <c r="AN1" i="156"/>
  <c r="AI1" i="156"/>
  <c r="Y85" i="156"/>
  <c r="T85" i="156"/>
  <c r="O85" i="156"/>
  <c r="J85" i="156"/>
  <c r="E85" i="156"/>
  <c r="AO9" i="156"/>
  <c r="AN9" i="156"/>
  <c r="P81" i="156"/>
  <c r="O81" i="156"/>
  <c r="P80" i="156"/>
  <c r="O80" i="156"/>
  <c r="AO6" i="156"/>
  <c r="AN6" i="156"/>
  <c r="AE79" i="156"/>
  <c r="AD79" i="156"/>
  <c r="AE78" i="156"/>
  <c r="AD78" i="156"/>
  <c r="AE77" i="156"/>
  <c r="AD77" i="156"/>
  <c r="AO3" i="156"/>
  <c r="AN3" i="156"/>
  <c r="AE76" i="156"/>
  <c r="AD76" i="156"/>
  <c r="P76" i="156"/>
  <c r="O76" i="156"/>
  <c r="P75" i="156"/>
  <c r="O75" i="156"/>
  <c r="AE74" i="156"/>
  <c r="AD74" i="156"/>
  <c r="AJ157" i="156"/>
  <c r="AI157" i="156"/>
  <c r="AE157" i="156"/>
  <c r="AD157" i="156"/>
  <c r="AE73" i="156"/>
  <c r="AD73" i="156"/>
  <c r="P73" i="156"/>
  <c r="O73" i="156"/>
  <c r="AE72" i="156"/>
  <c r="AD72" i="156"/>
  <c r="AE71" i="156"/>
  <c r="AD71" i="156"/>
  <c r="U71" i="156"/>
  <c r="T71" i="156"/>
  <c r="AJ154" i="156"/>
  <c r="AI154" i="156"/>
  <c r="AE70" i="156"/>
  <c r="AD70" i="156"/>
  <c r="U70" i="156"/>
  <c r="T70" i="156"/>
  <c r="P70" i="156"/>
  <c r="O70" i="156"/>
  <c r="AE69" i="156"/>
  <c r="AD69" i="156"/>
  <c r="P69" i="156"/>
  <c r="O69" i="156"/>
  <c r="AE68" i="156"/>
  <c r="AD68" i="156"/>
  <c r="U68" i="156"/>
  <c r="T68" i="156"/>
  <c r="U67" i="156"/>
  <c r="T67" i="156"/>
  <c r="P67" i="156"/>
  <c r="O67" i="156"/>
  <c r="AJ150" i="156"/>
  <c r="AI150" i="156"/>
  <c r="AE149" i="156"/>
  <c r="AD149" i="156"/>
  <c r="AJ148" i="156"/>
  <c r="AI148" i="156"/>
  <c r="AE64" i="156"/>
  <c r="AD64" i="156"/>
  <c r="U64" i="156"/>
  <c r="T64" i="156"/>
  <c r="P64" i="156"/>
  <c r="O64" i="156"/>
  <c r="U63" i="156"/>
  <c r="T63" i="156"/>
  <c r="P63" i="156"/>
  <c r="O63" i="156"/>
  <c r="F63" i="156"/>
  <c r="E63" i="156"/>
  <c r="AE62" i="156"/>
  <c r="AD62" i="156"/>
  <c r="U62" i="156"/>
  <c r="T62" i="156"/>
  <c r="F62" i="156"/>
  <c r="E62" i="156"/>
  <c r="AJ145" i="156"/>
  <c r="AI145" i="156"/>
  <c r="AE145" i="156"/>
  <c r="AD145" i="156"/>
  <c r="U61" i="156"/>
  <c r="T61" i="156"/>
  <c r="F61" i="156"/>
  <c r="E61" i="156"/>
  <c r="AJ144" i="156"/>
  <c r="AE144" i="156"/>
  <c r="AE60" i="156"/>
  <c r="AD60" i="156"/>
  <c r="U60" i="156"/>
  <c r="T60" i="156"/>
  <c r="F60" i="156"/>
  <c r="E60" i="156"/>
  <c r="AE143" i="156"/>
  <c r="AE59" i="156"/>
  <c r="AD59" i="156"/>
  <c r="P59" i="156"/>
  <c r="O59" i="156"/>
  <c r="F59" i="156"/>
  <c r="E59" i="156"/>
  <c r="AE142" i="156"/>
  <c r="U58" i="156"/>
  <c r="T58" i="156"/>
  <c r="F58" i="156"/>
  <c r="E58" i="156"/>
  <c r="AE141" i="156"/>
  <c r="AE57" i="156"/>
  <c r="AD57" i="156"/>
  <c r="P57" i="156"/>
  <c r="O57" i="156"/>
  <c r="F57" i="156"/>
  <c r="E57" i="156"/>
  <c r="AE140" i="156"/>
  <c r="AE56" i="156"/>
  <c r="AD56" i="156"/>
  <c r="U56" i="156"/>
  <c r="T56" i="156"/>
  <c r="F56" i="156"/>
  <c r="E56" i="156"/>
  <c r="AJ139" i="156"/>
  <c r="AI139" i="156"/>
  <c r="AE139" i="156"/>
  <c r="AE55" i="156"/>
  <c r="AD55" i="156"/>
  <c r="AE138" i="156"/>
  <c r="U54" i="156"/>
  <c r="T54" i="156"/>
  <c r="P54" i="156"/>
  <c r="O54" i="156"/>
  <c r="F54" i="156"/>
  <c r="E54" i="156"/>
  <c r="AE137" i="156"/>
  <c r="Z53" i="156"/>
  <c r="Y53" i="156"/>
  <c r="P53" i="156"/>
  <c r="O53" i="156"/>
  <c r="AE136" i="156"/>
  <c r="AE52" i="156"/>
  <c r="AD52" i="156"/>
  <c r="AE135" i="156"/>
  <c r="AE51" i="156"/>
  <c r="AD51" i="156"/>
  <c r="Z51" i="156"/>
  <c r="Y51" i="156"/>
  <c r="P51" i="156"/>
  <c r="O51" i="156"/>
  <c r="AJ134" i="156"/>
  <c r="AI134" i="156"/>
  <c r="AE134" i="156"/>
  <c r="AD134" i="156"/>
  <c r="Z50" i="156"/>
  <c r="Y50" i="156"/>
  <c r="U50" i="156"/>
  <c r="T50" i="156"/>
  <c r="F50" i="156"/>
  <c r="E50" i="156"/>
  <c r="AE133" i="156"/>
  <c r="AD133" i="156"/>
  <c r="AE49" i="156"/>
  <c r="AD49" i="156"/>
  <c r="Z49" i="156"/>
  <c r="Y49" i="156"/>
  <c r="K49" i="156"/>
  <c r="J49" i="156"/>
  <c r="AE132" i="156"/>
  <c r="AD132" i="156"/>
  <c r="AE48" i="156"/>
  <c r="AD48" i="156"/>
  <c r="Z48" i="156"/>
  <c r="Y48" i="156"/>
  <c r="K48" i="156"/>
  <c r="J48" i="156"/>
  <c r="AE131" i="156"/>
  <c r="AD131" i="156"/>
  <c r="AE47" i="156"/>
  <c r="AD47" i="156"/>
  <c r="Z47" i="156"/>
  <c r="Y47" i="156"/>
  <c r="P47" i="156"/>
  <c r="O47" i="156"/>
  <c r="F47" i="156"/>
  <c r="E47" i="156"/>
  <c r="AE130" i="156"/>
  <c r="AD130" i="156"/>
  <c r="Z46" i="156"/>
  <c r="Y46" i="156"/>
  <c r="U46" i="156"/>
  <c r="T46" i="156"/>
  <c r="P46" i="156"/>
  <c r="O46" i="156"/>
  <c r="K46" i="156"/>
  <c r="J46" i="156"/>
  <c r="AJ129" i="156"/>
  <c r="AI129" i="156"/>
  <c r="AE129" i="156"/>
  <c r="AD129" i="156"/>
  <c r="U45" i="156"/>
  <c r="T45" i="156"/>
  <c r="P45" i="156"/>
  <c r="O45" i="156"/>
  <c r="AJ128" i="156"/>
  <c r="AE128" i="156"/>
  <c r="AD128" i="156"/>
  <c r="AE44" i="156"/>
  <c r="AD44" i="156"/>
  <c r="Z44" i="156"/>
  <c r="Y44" i="156"/>
  <c r="F44" i="156"/>
  <c r="E44" i="156"/>
  <c r="AE127" i="156"/>
  <c r="AD127" i="156"/>
  <c r="K43" i="156"/>
  <c r="J43" i="156"/>
  <c r="F43" i="156"/>
  <c r="E43" i="156"/>
  <c r="AE126" i="156"/>
  <c r="AD126" i="156"/>
  <c r="AE42" i="156"/>
  <c r="AD42" i="156"/>
  <c r="Z42" i="156"/>
  <c r="Y42" i="156"/>
  <c r="U42" i="156"/>
  <c r="T42" i="156"/>
  <c r="P42" i="156"/>
  <c r="O42" i="156"/>
  <c r="F42" i="156"/>
  <c r="E42" i="156"/>
  <c r="AJ125" i="156"/>
  <c r="AI125" i="156"/>
  <c r="AE125" i="156"/>
  <c r="AD125" i="156"/>
  <c r="AE41" i="156"/>
  <c r="AD41" i="156"/>
  <c r="Z41" i="156"/>
  <c r="Y41" i="156"/>
  <c r="U41" i="156"/>
  <c r="T41" i="156"/>
  <c r="K41" i="156"/>
  <c r="J41" i="156"/>
  <c r="F41" i="156"/>
  <c r="E41" i="156"/>
  <c r="AE124" i="156"/>
  <c r="AD124" i="156"/>
  <c r="Z40" i="156"/>
  <c r="Y40" i="156"/>
  <c r="U40" i="156"/>
  <c r="T40" i="156"/>
  <c r="K40" i="156"/>
  <c r="J40" i="156"/>
  <c r="F40" i="156"/>
  <c r="E40" i="156"/>
  <c r="Z39" i="156"/>
  <c r="Y39" i="156"/>
  <c r="U39" i="156"/>
  <c r="T39" i="156"/>
  <c r="P39" i="156"/>
  <c r="O39" i="156"/>
  <c r="K39" i="156"/>
  <c r="J39" i="156"/>
  <c r="F39" i="156"/>
  <c r="E39" i="156"/>
  <c r="AJ122" i="156"/>
  <c r="AI122" i="156"/>
  <c r="AE122" i="156"/>
  <c r="AD122" i="156"/>
  <c r="AE38" i="156"/>
  <c r="AD38" i="156"/>
  <c r="Z38" i="156"/>
  <c r="Y38" i="156"/>
  <c r="U38" i="156"/>
  <c r="T38" i="156"/>
  <c r="AE121" i="156"/>
  <c r="AD121" i="156"/>
  <c r="Z37" i="156"/>
  <c r="Y37" i="156"/>
  <c r="U37" i="156"/>
  <c r="T37" i="156"/>
  <c r="AE120" i="156"/>
  <c r="AD120" i="156"/>
  <c r="AE36" i="156"/>
  <c r="AD36" i="156"/>
  <c r="U36" i="156"/>
  <c r="T36" i="156"/>
  <c r="P36" i="156"/>
  <c r="O36" i="156"/>
  <c r="F36" i="156"/>
  <c r="E36" i="156"/>
  <c r="AE35" i="156"/>
  <c r="AD35" i="156"/>
  <c r="Z35" i="156"/>
  <c r="Y35" i="156"/>
  <c r="F35" i="156"/>
  <c r="E35" i="156"/>
  <c r="AJ118" i="156"/>
  <c r="AI118" i="156"/>
  <c r="AE118" i="156"/>
  <c r="AD118" i="156"/>
  <c r="AE34" i="156"/>
  <c r="AD34" i="156"/>
  <c r="P34" i="156"/>
  <c r="O34" i="156"/>
  <c r="F34" i="156"/>
  <c r="E34" i="156"/>
  <c r="AJ117" i="156"/>
  <c r="AE33" i="156"/>
  <c r="AD33" i="156"/>
  <c r="K33" i="156"/>
  <c r="J33" i="156"/>
  <c r="AE116" i="156"/>
  <c r="AD116" i="156"/>
  <c r="AE32" i="156"/>
  <c r="AD32" i="156"/>
  <c r="Z32" i="156"/>
  <c r="Y32" i="156"/>
  <c r="U32" i="156"/>
  <c r="T32" i="156"/>
  <c r="K32" i="156"/>
  <c r="J32" i="156"/>
  <c r="AE31" i="156"/>
  <c r="AD31" i="156"/>
  <c r="U31" i="156"/>
  <c r="T31" i="156"/>
  <c r="P31" i="156"/>
  <c r="O31" i="156"/>
  <c r="K31" i="156"/>
  <c r="J31" i="156"/>
  <c r="F31" i="156"/>
  <c r="E31" i="156"/>
  <c r="AJ114" i="156"/>
  <c r="AI114" i="156"/>
  <c r="AE114" i="156"/>
  <c r="AD114" i="156"/>
  <c r="AE30" i="156"/>
  <c r="AD30" i="156"/>
  <c r="U30" i="156"/>
  <c r="T30" i="156"/>
  <c r="P30" i="156"/>
  <c r="O30" i="156"/>
  <c r="K30" i="156"/>
  <c r="J30" i="156"/>
  <c r="Z29" i="156"/>
  <c r="Y29" i="156"/>
  <c r="U29" i="156"/>
  <c r="T29" i="156"/>
  <c r="P29" i="156"/>
  <c r="K29" i="156"/>
  <c r="J29" i="156"/>
  <c r="F29" i="156"/>
  <c r="E29" i="156"/>
  <c r="AE112" i="156"/>
  <c r="AD112" i="156"/>
  <c r="AE28" i="156"/>
  <c r="AD28" i="156"/>
  <c r="U28" i="156"/>
  <c r="T28" i="156"/>
  <c r="P28" i="156"/>
  <c r="F28" i="156"/>
  <c r="E28" i="156"/>
  <c r="AJ111" i="156"/>
  <c r="AI111" i="156"/>
  <c r="AE111" i="156"/>
  <c r="AD111" i="156"/>
  <c r="AE27" i="156"/>
  <c r="AD27" i="156"/>
  <c r="Z27" i="156"/>
  <c r="Y27" i="156"/>
  <c r="U27" i="156"/>
  <c r="T27" i="156"/>
  <c r="P27" i="156"/>
  <c r="U26" i="156"/>
  <c r="T26" i="156"/>
  <c r="P26" i="156"/>
  <c r="F26" i="156"/>
  <c r="E26" i="156"/>
  <c r="AE109" i="156"/>
  <c r="AD109" i="156"/>
  <c r="AD25" i="156"/>
  <c r="U25" i="156"/>
  <c r="T25" i="156"/>
  <c r="P25" i="156"/>
  <c r="AJ108" i="156"/>
  <c r="AI108" i="156"/>
  <c r="AE108" i="156"/>
  <c r="AD108" i="156"/>
  <c r="Z24" i="156"/>
  <c r="Y24" i="156"/>
  <c r="U24" i="156"/>
  <c r="T24" i="156"/>
  <c r="F24" i="156"/>
  <c r="E24" i="156"/>
  <c r="AJ107" i="156"/>
  <c r="AE107" i="156"/>
  <c r="AD107" i="156"/>
  <c r="U23" i="156"/>
  <c r="T23" i="156"/>
  <c r="P23" i="156"/>
  <c r="O23" i="156"/>
  <c r="AE106" i="156"/>
  <c r="AD106" i="156"/>
  <c r="Y22" i="156"/>
  <c r="U22" i="156"/>
  <c r="T22" i="156"/>
  <c r="F22" i="156"/>
  <c r="E22" i="156"/>
  <c r="AE105" i="156"/>
  <c r="AD105" i="156"/>
  <c r="AE21" i="156"/>
  <c r="AD21" i="156"/>
  <c r="U21" i="156"/>
  <c r="T21" i="156"/>
  <c r="P21" i="156"/>
  <c r="O21" i="156"/>
  <c r="F21" i="156"/>
  <c r="E21" i="156"/>
  <c r="AE104" i="156"/>
  <c r="AD104" i="156"/>
  <c r="U20" i="156"/>
  <c r="T20" i="156"/>
  <c r="P20" i="156"/>
  <c r="F20" i="156"/>
  <c r="E20" i="156"/>
  <c r="AJ103" i="156"/>
  <c r="AI103" i="156"/>
  <c r="AE103" i="156"/>
  <c r="AD103" i="156"/>
  <c r="U19" i="156"/>
  <c r="T19" i="156"/>
  <c r="P19" i="156"/>
  <c r="K19" i="156"/>
  <c r="J19" i="156"/>
  <c r="AE18" i="156"/>
  <c r="AD18" i="156"/>
  <c r="Z18" i="156"/>
  <c r="Y18" i="156"/>
  <c r="U18" i="156"/>
  <c r="T18" i="156"/>
  <c r="P18" i="156"/>
  <c r="F18" i="156"/>
  <c r="E18" i="156"/>
  <c r="AE101" i="156"/>
  <c r="AD101" i="156"/>
  <c r="U17" i="156"/>
  <c r="T17" i="156"/>
  <c r="P17" i="156"/>
  <c r="Z16" i="156"/>
  <c r="Y16" i="156"/>
  <c r="U16" i="156"/>
  <c r="T16" i="156"/>
  <c r="P16" i="156"/>
  <c r="F16" i="156"/>
  <c r="E16" i="156"/>
  <c r="AJ99" i="156"/>
  <c r="AI99" i="156"/>
  <c r="AE99" i="156"/>
  <c r="AD99" i="156"/>
  <c r="AE15" i="156"/>
  <c r="AD15" i="156"/>
  <c r="U15" i="156"/>
  <c r="T15" i="156"/>
  <c r="P15" i="156"/>
  <c r="K15" i="156"/>
  <c r="J15" i="156"/>
  <c r="AE98" i="156"/>
  <c r="AD98" i="156"/>
  <c r="U14" i="156"/>
  <c r="T14" i="156"/>
  <c r="P14" i="156"/>
  <c r="K14" i="156"/>
  <c r="J14" i="156"/>
  <c r="F14" i="156"/>
  <c r="E14" i="156"/>
  <c r="AE97" i="156"/>
  <c r="AD97" i="156"/>
  <c r="AE13" i="156"/>
  <c r="AD13" i="156"/>
  <c r="P13" i="156"/>
  <c r="K13" i="156"/>
  <c r="J13" i="156"/>
  <c r="AE96" i="156"/>
  <c r="AD96" i="156"/>
  <c r="P12" i="156"/>
  <c r="F12" i="156"/>
  <c r="E12" i="156"/>
  <c r="AE11" i="156"/>
  <c r="AD11" i="156"/>
  <c r="U11" i="156"/>
  <c r="T11" i="156"/>
  <c r="K11" i="156"/>
  <c r="J11" i="156"/>
  <c r="AJ94" i="156"/>
  <c r="AI94" i="156"/>
  <c r="Z10" i="156"/>
  <c r="Y10" i="156"/>
  <c r="U10" i="156"/>
  <c r="T10" i="156"/>
  <c r="P10" i="156"/>
  <c r="O10" i="156"/>
  <c r="F10" i="156"/>
  <c r="E10" i="156"/>
  <c r="AJ93" i="156"/>
  <c r="AE93" i="156"/>
  <c r="AD93" i="156"/>
  <c r="U9" i="156"/>
  <c r="T9" i="156"/>
  <c r="AJ92" i="156"/>
  <c r="AI92" i="156"/>
  <c r="AE92" i="156"/>
  <c r="AD92" i="156"/>
  <c r="AE8" i="156"/>
  <c r="AD8" i="156"/>
  <c r="U8" i="156"/>
  <c r="T8" i="156"/>
  <c r="P8" i="156"/>
  <c r="O8" i="156"/>
  <c r="K8" i="156"/>
  <c r="J8" i="156"/>
  <c r="F8" i="156"/>
  <c r="E8" i="156"/>
  <c r="U7" i="156"/>
  <c r="T7" i="156"/>
  <c r="Z6" i="156"/>
  <c r="Y6" i="156"/>
  <c r="U6" i="156"/>
  <c r="T6" i="156"/>
  <c r="P6" i="156"/>
  <c r="O6" i="156"/>
  <c r="AE5" i="156"/>
  <c r="AD5" i="156"/>
  <c r="K5" i="156"/>
  <c r="J5" i="156"/>
  <c r="F5" i="156"/>
  <c r="E5" i="156"/>
  <c r="Z4" i="156"/>
  <c r="Y4" i="156"/>
  <c r="U4" i="156"/>
  <c r="T4" i="156"/>
  <c r="AJ87" i="156"/>
  <c r="AI87" i="156"/>
  <c r="AE87" i="156"/>
  <c r="AD87" i="156"/>
  <c r="AE3" i="156"/>
  <c r="AD3" i="156"/>
  <c r="Z3" i="156"/>
  <c r="Y3" i="156"/>
  <c r="U3" i="156"/>
  <c r="T3" i="156"/>
  <c r="P3" i="156"/>
  <c r="O3" i="156"/>
  <c r="K3" i="156"/>
  <c r="J3" i="156"/>
  <c r="F3" i="156"/>
  <c r="E3" i="156"/>
  <c r="AI85" i="156"/>
  <c r="AD85" i="156"/>
  <c r="AD1" i="156"/>
  <c r="Y1" i="156"/>
  <c r="T1" i="156"/>
  <c r="O1" i="156"/>
  <c r="J1" i="156"/>
  <c r="A1" i="156"/>
  <c r="AJ81" i="155"/>
  <c r="AI81" i="155"/>
  <c r="AJ80" i="155"/>
  <c r="AI80" i="155"/>
  <c r="AJ79" i="155"/>
  <c r="AI79" i="155"/>
  <c r="P163" i="155"/>
  <c r="O163" i="155"/>
  <c r="AJ78" i="155"/>
  <c r="AI78" i="155"/>
  <c r="P162" i="155"/>
  <c r="O162" i="155"/>
  <c r="AJ77" i="155"/>
  <c r="AI77" i="155"/>
  <c r="P161" i="155"/>
  <c r="O161" i="155"/>
  <c r="U160" i="155"/>
  <c r="T160" i="155"/>
  <c r="P160" i="155"/>
  <c r="O160" i="155"/>
  <c r="AJ75" i="155"/>
  <c r="AI75" i="155"/>
  <c r="AJ74" i="155"/>
  <c r="AI74" i="155"/>
  <c r="P158" i="155"/>
  <c r="O158" i="155"/>
  <c r="F158" i="155"/>
  <c r="E158" i="155"/>
  <c r="P157" i="155"/>
  <c r="O157" i="155"/>
  <c r="F157" i="155"/>
  <c r="E157" i="155"/>
  <c r="U156" i="155"/>
  <c r="T156" i="155"/>
  <c r="P156" i="155"/>
  <c r="O156" i="155"/>
  <c r="U154" i="155"/>
  <c r="T154" i="155"/>
  <c r="P154" i="155"/>
  <c r="O154" i="155"/>
  <c r="AJ69" i="155"/>
  <c r="AI69" i="155"/>
  <c r="P153" i="155"/>
  <c r="O153" i="155"/>
  <c r="F153" i="155"/>
  <c r="E153" i="155"/>
  <c r="P152" i="155"/>
  <c r="O152" i="155"/>
  <c r="F152" i="155"/>
  <c r="E152" i="155"/>
  <c r="U151" i="155"/>
  <c r="T151" i="155"/>
  <c r="P151" i="155"/>
  <c r="O151" i="155"/>
  <c r="F151" i="155"/>
  <c r="E151" i="155"/>
  <c r="AJ66" i="155"/>
  <c r="AI66" i="155"/>
  <c r="P150" i="155"/>
  <c r="O150" i="155"/>
  <c r="F150" i="155"/>
  <c r="E150" i="155"/>
  <c r="P149" i="155"/>
  <c r="O149" i="155"/>
  <c r="F149" i="155"/>
  <c r="E149" i="155"/>
  <c r="U148" i="155"/>
  <c r="T148" i="155"/>
  <c r="P148" i="155"/>
  <c r="O148" i="155"/>
  <c r="F148" i="155"/>
  <c r="E148" i="155"/>
  <c r="AJ63" i="155"/>
  <c r="AI63" i="155"/>
  <c r="F147" i="155"/>
  <c r="E147" i="155"/>
  <c r="P146" i="155"/>
  <c r="O146" i="155"/>
  <c r="U145" i="155"/>
  <c r="T145" i="155"/>
  <c r="AJ60" i="155"/>
  <c r="AI60" i="155"/>
  <c r="P144" i="155"/>
  <c r="O144" i="155"/>
  <c r="F144" i="155"/>
  <c r="E144" i="155"/>
  <c r="P143" i="155"/>
  <c r="O143" i="155"/>
  <c r="AJ58" i="155"/>
  <c r="AI58" i="155"/>
  <c r="U142" i="155"/>
  <c r="T142" i="155"/>
  <c r="P142" i="155"/>
  <c r="O142" i="155"/>
  <c r="K142" i="155"/>
  <c r="J142" i="155"/>
  <c r="P141" i="155"/>
  <c r="O141" i="155"/>
  <c r="F141" i="155"/>
  <c r="E141" i="155"/>
  <c r="AJ56" i="155"/>
  <c r="AI56" i="155"/>
  <c r="P140" i="155"/>
  <c r="O140" i="155"/>
  <c r="AJ55" i="155"/>
  <c r="AI55" i="155"/>
  <c r="Z139" i="155"/>
  <c r="Y139" i="155"/>
  <c r="P139" i="155"/>
  <c r="O139" i="155"/>
  <c r="K139" i="155"/>
  <c r="J139" i="155"/>
  <c r="AJ54" i="155"/>
  <c r="AI54" i="155"/>
  <c r="U138" i="155"/>
  <c r="T138" i="155"/>
  <c r="P138" i="155"/>
  <c r="O138" i="155"/>
  <c r="F138" i="155"/>
  <c r="E138" i="155"/>
  <c r="AO62" i="155"/>
  <c r="AN62" i="155"/>
  <c r="Z137" i="155"/>
  <c r="Y137" i="155"/>
  <c r="P137" i="155"/>
  <c r="O137" i="155"/>
  <c r="U136" i="155"/>
  <c r="T136" i="155"/>
  <c r="P136" i="155"/>
  <c r="O136" i="155"/>
  <c r="K136" i="155"/>
  <c r="J136" i="155"/>
  <c r="F136" i="155"/>
  <c r="E136" i="155"/>
  <c r="AJ51" i="155"/>
  <c r="AI51" i="155"/>
  <c r="Z135" i="155"/>
  <c r="Y135" i="155"/>
  <c r="P135" i="155"/>
  <c r="O135" i="155"/>
  <c r="AO59" i="155"/>
  <c r="AN59" i="155"/>
  <c r="AJ50" i="155"/>
  <c r="AI50" i="155"/>
  <c r="U134" i="155"/>
  <c r="T134" i="155"/>
  <c r="F134" i="155"/>
  <c r="E134" i="155"/>
  <c r="Z133" i="155"/>
  <c r="Y133" i="155"/>
  <c r="P133" i="155"/>
  <c r="O133" i="155"/>
  <c r="AO57" i="155"/>
  <c r="AN57" i="155"/>
  <c r="AJ48" i="155"/>
  <c r="AI48" i="155"/>
  <c r="Z132" i="155"/>
  <c r="Y132" i="155"/>
  <c r="P132" i="155"/>
  <c r="O132" i="155"/>
  <c r="AO56" i="155"/>
  <c r="AN56" i="155"/>
  <c r="AJ47" i="155"/>
  <c r="AI47" i="155"/>
  <c r="U131" i="155"/>
  <c r="T131" i="155"/>
  <c r="P131" i="155"/>
  <c r="O131" i="155"/>
  <c r="K131" i="155"/>
  <c r="J131" i="155"/>
  <c r="F131" i="155"/>
  <c r="E131" i="155"/>
  <c r="AO55" i="155"/>
  <c r="AN55" i="155"/>
  <c r="AJ46" i="155"/>
  <c r="AI46" i="155"/>
  <c r="Z130" i="155"/>
  <c r="Y130" i="155"/>
  <c r="P130" i="155"/>
  <c r="O130" i="155"/>
  <c r="F130" i="155"/>
  <c r="E130" i="155"/>
  <c r="AO54" i="155"/>
  <c r="AN54" i="155"/>
  <c r="AJ45" i="155"/>
  <c r="AI45" i="155"/>
  <c r="K129" i="155"/>
  <c r="J129" i="155"/>
  <c r="AO53" i="155"/>
  <c r="AN53" i="155"/>
  <c r="AJ44" i="155"/>
  <c r="AI44" i="155"/>
  <c r="Z128" i="155"/>
  <c r="Y128" i="155"/>
  <c r="U128" i="155"/>
  <c r="T128" i="155"/>
  <c r="P128" i="155"/>
  <c r="O128" i="155"/>
  <c r="K128" i="155"/>
  <c r="J128" i="155"/>
  <c r="F128" i="155"/>
  <c r="E128" i="155"/>
  <c r="AJ43" i="155"/>
  <c r="AI43" i="155"/>
  <c r="P127" i="155"/>
  <c r="O127" i="155"/>
  <c r="AO51" i="155"/>
  <c r="AN51" i="155"/>
  <c r="Z126" i="155"/>
  <c r="Y126" i="155"/>
  <c r="U126" i="155"/>
  <c r="T126" i="155"/>
  <c r="E126" i="155"/>
  <c r="AO50" i="155"/>
  <c r="AN50" i="155"/>
  <c r="P125" i="155"/>
  <c r="O125" i="155"/>
  <c r="K125" i="155"/>
  <c r="J125" i="155"/>
  <c r="AO49" i="155"/>
  <c r="AN49" i="155"/>
  <c r="AJ40" i="155"/>
  <c r="AI40" i="155"/>
  <c r="Z124" i="155"/>
  <c r="Y124" i="155"/>
  <c r="U124" i="155"/>
  <c r="T124" i="155"/>
  <c r="P124" i="155"/>
  <c r="O124" i="155"/>
  <c r="AJ39" i="155"/>
  <c r="AI39" i="155"/>
  <c r="Z123" i="155"/>
  <c r="Y123" i="155"/>
  <c r="P123" i="155"/>
  <c r="O123" i="155"/>
  <c r="AO47" i="155"/>
  <c r="AN47" i="155"/>
  <c r="AJ38" i="155"/>
  <c r="AI38" i="155"/>
  <c r="U122" i="155"/>
  <c r="T122" i="155"/>
  <c r="P122" i="155"/>
  <c r="O122" i="155"/>
  <c r="AJ37" i="155"/>
  <c r="AI37" i="155"/>
  <c r="Z121" i="155"/>
  <c r="Y121" i="155"/>
  <c r="P121" i="155"/>
  <c r="O121" i="155"/>
  <c r="K121" i="155"/>
  <c r="J121" i="155"/>
  <c r="F121" i="155"/>
  <c r="E121" i="155"/>
  <c r="AJ35" i="155"/>
  <c r="AI35" i="155"/>
  <c r="Z119" i="155"/>
  <c r="Y119" i="155"/>
  <c r="P119" i="155"/>
  <c r="O119" i="155"/>
  <c r="AO43" i="155"/>
  <c r="AN43" i="155"/>
  <c r="U118" i="155"/>
  <c r="T118" i="155"/>
  <c r="AJ33" i="155"/>
  <c r="AI33" i="155"/>
  <c r="Z117" i="155"/>
  <c r="Y117" i="155"/>
  <c r="P117" i="155"/>
  <c r="O117" i="155"/>
  <c r="F117" i="155"/>
  <c r="E117" i="155"/>
  <c r="AJ32" i="155"/>
  <c r="AI32" i="155"/>
  <c r="U116" i="155"/>
  <c r="T116" i="155"/>
  <c r="K116" i="155"/>
  <c r="J116" i="155"/>
  <c r="F116" i="155"/>
  <c r="E116" i="155"/>
  <c r="AO40" i="155"/>
  <c r="AN40" i="155"/>
  <c r="AJ31" i="155"/>
  <c r="AI31" i="155"/>
  <c r="Z115" i="155"/>
  <c r="Y115" i="155"/>
  <c r="U115" i="155"/>
  <c r="T115" i="155"/>
  <c r="P115" i="155"/>
  <c r="O115" i="155"/>
  <c r="K115" i="155"/>
  <c r="J115" i="155"/>
  <c r="AO39" i="155"/>
  <c r="AN39" i="155"/>
  <c r="AJ30" i="155"/>
  <c r="AI30" i="155"/>
  <c r="F114" i="155"/>
  <c r="E114" i="155"/>
  <c r="AJ29" i="155"/>
  <c r="AI29" i="155"/>
  <c r="Z113" i="155"/>
  <c r="Y113" i="155"/>
  <c r="U113" i="155"/>
  <c r="T113" i="155"/>
  <c r="AJ28" i="155"/>
  <c r="AI28" i="155"/>
  <c r="K112" i="155"/>
  <c r="J112" i="155"/>
  <c r="F112" i="155"/>
  <c r="E112" i="155"/>
  <c r="AO36" i="155"/>
  <c r="AN36" i="155"/>
  <c r="U111" i="155"/>
  <c r="T111" i="155"/>
  <c r="P111" i="155"/>
  <c r="O111" i="155"/>
  <c r="AJ26" i="155"/>
  <c r="AI26" i="155"/>
  <c r="Z110" i="155"/>
  <c r="Y110" i="155"/>
  <c r="U110" i="155"/>
  <c r="T110" i="155"/>
  <c r="AO34" i="155"/>
  <c r="AN34" i="155"/>
  <c r="AJ25" i="155"/>
  <c r="AI25" i="155"/>
  <c r="U109" i="155"/>
  <c r="K109" i="155"/>
  <c r="J109" i="155"/>
  <c r="U108" i="155"/>
  <c r="P108" i="155"/>
  <c r="O108" i="155"/>
  <c r="K108" i="155"/>
  <c r="J108" i="155"/>
  <c r="F108" i="155"/>
  <c r="E108" i="155"/>
  <c r="AN32" i="155"/>
  <c r="AJ23" i="155"/>
  <c r="AI23" i="155"/>
  <c r="Z107" i="155"/>
  <c r="Y107" i="155"/>
  <c r="U107" i="155"/>
  <c r="F107" i="155"/>
  <c r="E107" i="155"/>
  <c r="AJ22" i="155"/>
  <c r="AI22" i="155"/>
  <c r="U106" i="155"/>
  <c r="O106" i="155"/>
  <c r="B106" i="155"/>
  <c r="A106" i="155"/>
  <c r="AJ21" i="155"/>
  <c r="AI21" i="155"/>
  <c r="Z105" i="155"/>
  <c r="Y105" i="155"/>
  <c r="U105" i="155"/>
  <c r="K105" i="155"/>
  <c r="J105" i="155"/>
  <c r="B105" i="155"/>
  <c r="A105" i="155"/>
  <c r="AJ20" i="155"/>
  <c r="AI20" i="155"/>
  <c r="U104" i="155"/>
  <c r="F104" i="155"/>
  <c r="E104" i="155"/>
  <c r="B104" i="155"/>
  <c r="A104" i="155"/>
  <c r="AO28" i="155"/>
  <c r="AN28" i="155"/>
  <c r="Z103" i="155"/>
  <c r="Y103" i="155"/>
  <c r="U103" i="155"/>
  <c r="F103" i="155"/>
  <c r="E103" i="155"/>
  <c r="B103" i="155"/>
  <c r="A103" i="155"/>
  <c r="U102" i="155"/>
  <c r="P102" i="155"/>
  <c r="O102" i="155"/>
  <c r="F102" i="155"/>
  <c r="E102" i="155"/>
  <c r="B102" i="155"/>
  <c r="A102" i="155"/>
  <c r="AO26" i="155"/>
  <c r="AN26" i="155"/>
  <c r="AJ17" i="155"/>
  <c r="AI17" i="155"/>
  <c r="U101" i="155"/>
  <c r="B101" i="155"/>
  <c r="A101" i="155"/>
  <c r="Z100" i="155"/>
  <c r="Y100" i="155"/>
  <c r="U100" i="155"/>
  <c r="K100" i="155"/>
  <c r="J100" i="155"/>
  <c r="F100" i="155"/>
  <c r="E100" i="155"/>
  <c r="B100" i="155"/>
  <c r="A100" i="155"/>
  <c r="Z99" i="155"/>
  <c r="Y99" i="155"/>
  <c r="U99" i="155"/>
  <c r="B99" i="155"/>
  <c r="A99" i="155"/>
  <c r="AO23" i="155"/>
  <c r="AN23" i="155"/>
  <c r="U98" i="155"/>
  <c r="P98" i="155"/>
  <c r="O98" i="155"/>
  <c r="F98" i="155"/>
  <c r="E98" i="155"/>
  <c r="B98" i="155"/>
  <c r="A98" i="155"/>
  <c r="AJ13" i="155"/>
  <c r="AI13" i="155"/>
  <c r="Z97" i="155"/>
  <c r="Y97" i="155"/>
  <c r="U97" i="155"/>
  <c r="B97" i="155"/>
  <c r="A97" i="155"/>
  <c r="U96" i="155"/>
  <c r="F96" i="155"/>
  <c r="E96" i="155"/>
  <c r="B96" i="155"/>
  <c r="A96" i="155"/>
  <c r="AO20" i="155"/>
  <c r="AN20" i="155"/>
  <c r="Z95" i="155"/>
  <c r="Y95" i="155"/>
  <c r="U95" i="155"/>
  <c r="P95" i="155"/>
  <c r="O95" i="155"/>
  <c r="F95" i="155"/>
  <c r="E95" i="155"/>
  <c r="B95" i="155"/>
  <c r="A95" i="155"/>
  <c r="AJ10" i="155"/>
  <c r="AI10" i="155"/>
  <c r="Z94" i="155"/>
  <c r="Y94" i="155"/>
  <c r="U94" i="155"/>
  <c r="K94" i="155"/>
  <c r="J94" i="155"/>
  <c r="F94" i="155"/>
  <c r="E94" i="155"/>
  <c r="B94" i="155"/>
  <c r="A94" i="155"/>
  <c r="AO18" i="155"/>
  <c r="AN18" i="155"/>
  <c r="AJ9" i="155"/>
  <c r="AI9" i="155"/>
  <c r="Z93" i="155"/>
  <c r="Y93" i="155"/>
  <c r="U93" i="155"/>
  <c r="B93" i="155"/>
  <c r="A93" i="155"/>
  <c r="AJ8" i="155"/>
  <c r="AI8" i="155"/>
  <c r="U92" i="155"/>
  <c r="P92" i="155"/>
  <c r="O92" i="155"/>
  <c r="F92" i="155"/>
  <c r="E92" i="155"/>
  <c r="B92" i="155"/>
  <c r="A92" i="155"/>
  <c r="AJ7" i="155"/>
  <c r="AI7" i="155"/>
  <c r="Z91" i="155"/>
  <c r="Y91" i="155"/>
  <c r="U91" i="155"/>
  <c r="F91" i="155"/>
  <c r="E91" i="155"/>
  <c r="B91" i="155"/>
  <c r="A91" i="155"/>
  <c r="AO15" i="155"/>
  <c r="AN15" i="155"/>
  <c r="AJ6" i="155"/>
  <c r="AI6" i="155"/>
  <c r="U90" i="155"/>
  <c r="T90" i="155"/>
  <c r="B90" i="155"/>
  <c r="A90" i="155"/>
  <c r="AJ5" i="155"/>
  <c r="AI5" i="155"/>
  <c r="Z89" i="155"/>
  <c r="Y89" i="155"/>
  <c r="P89" i="155"/>
  <c r="O89" i="155"/>
  <c r="B89" i="155"/>
  <c r="A89" i="155"/>
  <c r="AJ4" i="155"/>
  <c r="AI4" i="155"/>
  <c r="K88" i="155"/>
  <c r="J88" i="155"/>
  <c r="C88" i="155"/>
  <c r="A88" i="155"/>
  <c r="AO12" i="155"/>
  <c r="AN12" i="155"/>
  <c r="AJ3" i="155"/>
  <c r="AI3" i="155"/>
  <c r="Z87" i="155"/>
  <c r="Y87" i="155"/>
  <c r="U87" i="155"/>
  <c r="T87" i="155"/>
  <c r="P87" i="155"/>
  <c r="O87" i="155"/>
  <c r="K87" i="155"/>
  <c r="J87" i="155"/>
  <c r="F87" i="155"/>
  <c r="E87" i="155"/>
  <c r="AN1" i="155"/>
  <c r="AI1" i="155"/>
  <c r="Y85" i="155"/>
  <c r="T85" i="155"/>
  <c r="O85" i="155"/>
  <c r="J85" i="155"/>
  <c r="E85" i="155"/>
  <c r="AO9" i="155"/>
  <c r="AN9" i="155"/>
  <c r="P81" i="155"/>
  <c r="O81" i="155"/>
  <c r="P80" i="155"/>
  <c r="O80" i="155"/>
  <c r="AO6" i="155"/>
  <c r="AN6" i="155"/>
  <c r="AE79" i="155"/>
  <c r="AD79" i="155"/>
  <c r="AE78" i="155"/>
  <c r="AD78" i="155"/>
  <c r="AE77" i="155"/>
  <c r="AD77" i="155"/>
  <c r="AO3" i="155"/>
  <c r="AN3" i="155"/>
  <c r="AE76" i="155"/>
  <c r="AD76" i="155"/>
  <c r="P76" i="155"/>
  <c r="O76" i="155"/>
  <c r="P75" i="155"/>
  <c r="O75" i="155"/>
  <c r="AE74" i="155"/>
  <c r="AD74" i="155"/>
  <c r="AJ157" i="155"/>
  <c r="AI157" i="155"/>
  <c r="AE157" i="155"/>
  <c r="AD157" i="155"/>
  <c r="AE73" i="155"/>
  <c r="AD73" i="155"/>
  <c r="P73" i="155"/>
  <c r="O73" i="155"/>
  <c r="AE72" i="155"/>
  <c r="AD72" i="155"/>
  <c r="AE71" i="155"/>
  <c r="AD71" i="155"/>
  <c r="U71" i="155"/>
  <c r="T71" i="155"/>
  <c r="AJ154" i="155"/>
  <c r="AI154" i="155"/>
  <c r="AE70" i="155"/>
  <c r="AD70" i="155"/>
  <c r="U70" i="155"/>
  <c r="T70" i="155"/>
  <c r="P70" i="155"/>
  <c r="O70" i="155"/>
  <c r="AE69" i="155"/>
  <c r="AD69" i="155"/>
  <c r="P69" i="155"/>
  <c r="O69" i="155"/>
  <c r="AE68" i="155"/>
  <c r="AD68" i="155"/>
  <c r="U68" i="155"/>
  <c r="T68" i="155"/>
  <c r="U67" i="155"/>
  <c r="T67" i="155"/>
  <c r="P67" i="155"/>
  <c r="O67" i="155"/>
  <c r="AJ150" i="155"/>
  <c r="AI150" i="155"/>
  <c r="AE149" i="155"/>
  <c r="AD149" i="155"/>
  <c r="AJ148" i="155"/>
  <c r="AI148" i="155"/>
  <c r="AE64" i="155"/>
  <c r="AD64" i="155"/>
  <c r="U64" i="155"/>
  <c r="T64" i="155"/>
  <c r="P64" i="155"/>
  <c r="O64" i="155"/>
  <c r="U63" i="155"/>
  <c r="T63" i="155"/>
  <c r="P63" i="155"/>
  <c r="O63" i="155"/>
  <c r="F63" i="155"/>
  <c r="E63" i="155"/>
  <c r="AE62" i="155"/>
  <c r="AD62" i="155"/>
  <c r="U62" i="155"/>
  <c r="T62" i="155"/>
  <c r="F62" i="155"/>
  <c r="E62" i="155"/>
  <c r="AJ145" i="155"/>
  <c r="AI145" i="155"/>
  <c r="AE145" i="155"/>
  <c r="AD145" i="155"/>
  <c r="U61" i="155"/>
  <c r="T61" i="155"/>
  <c r="F61" i="155"/>
  <c r="E61" i="155"/>
  <c r="AJ144" i="155"/>
  <c r="AE144" i="155"/>
  <c r="AE60" i="155"/>
  <c r="AD60" i="155"/>
  <c r="U60" i="155"/>
  <c r="T60" i="155"/>
  <c r="F60" i="155"/>
  <c r="E60" i="155"/>
  <c r="AE143" i="155"/>
  <c r="AE59" i="155"/>
  <c r="AD59" i="155"/>
  <c r="P59" i="155"/>
  <c r="O59" i="155"/>
  <c r="F59" i="155"/>
  <c r="E59" i="155"/>
  <c r="AE142" i="155"/>
  <c r="U58" i="155"/>
  <c r="T58" i="155"/>
  <c r="F58" i="155"/>
  <c r="E58" i="155"/>
  <c r="AE141" i="155"/>
  <c r="AE57" i="155"/>
  <c r="AD57" i="155"/>
  <c r="P57" i="155"/>
  <c r="O57" i="155"/>
  <c r="F57" i="155"/>
  <c r="E57" i="155"/>
  <c r="AE140" i="155"/>
  <c r="AE56" i="155"/>
  <c r="AD56" i="155"/>
  <c r="U56" i="155"/>
  <c r="T56" i="155"/>
  <c r="F56" i="155"/>
  <c r="E56" i="155"/>
  <c r="AJ139" i="155"/>
  <c r="AI139" i="155"/>
  <c r="AE139" i="155"/>
  <c r="AE55" i="155"/>
  <c r="AD55" i="155"/>
  <c r="AE138" i="155"/>
  <c r="U54" i="155"/>
  <c r="T54" i="155"/>
  <c r="P54" i="155"/>
  <c r="O54" i="155"/>
  <c r="F54" i="155"/>
  <c r="E54" i="155"/>
  <c r="AE137" i="155"/>
  <c r="Z53" i="155"/>
  <c r="Y53" i="155"/>
  <c r="P53" i="155"/>
  <c r="O53" i="155"/>
  <c r="AE136" i="155"/>
  <c r="AE52" i="155"/>
  <c r="AD52" i="155"/>
  <c r="AE135" i="155"/>
  <c r="AE51" i="155"/>
  <c r="AD51" i="155"/>
  <c r="Z51" i="155"/>
  <c r="Y51" i="155"/>
  <c r="P51" i="155"/>
  <c r="O51" i="155"/>
  <c r="AJ134" i="155"/>
  <c r="AI134" i="155"/>
  <c r="AE134" i="155"/>
  <c r="AD134" i="155"/>
  <c r="Z50" i="155"/>
  <c r="Y50" i="155"/>
  <c r="U50" i="155"/>
  <c r="T50" i="155"/>
  <c r="F50" i="155"/>
  <c r="E50" i="155"/>
  <c r="AE133" i="155"/>
  <c r="AD133" i="155"/>
  <c r="AE49" i="155"/>
  <c r="AD49" i="155"/>
  <c r="Z49" i="155"/>
  <c r="Y49" i="155"/>
  <c r="K49" i="155"/>
  <c r="J49" i="155"/>
  <c r="AE132" i="155"/>
  <c r="AD132" i="155"/>
  <c r="AE48" i="155"/>
  <c r="AD48" i="155"/>
  <c r="Z48" i="155"/>
  <c r="Y48" i="155"/>
  <c r="K48" i="155"/>
  <c r="J48" i="155"/>
  <c r="AE131" i="155"/>
  <c r="AD131" i="155"/>
  <c r="AE47" i="155"/>
  <c r="AD47" i="155"/>
  <c r="Z47" i="155"/>
  <c r="Y47" i="155"/>
  <c r="P47" i="155"/>
  <c r="O47" i="155"/>
  <c r="F47" i="155"/>
  <c r="E47" i="155"/>
  <c r="AE130" i="155"/>
  <c r="AD130" i="155"/>
  <c r="Z46" i="155"/>
  <c r="Y46" i="155"/>
  <c r="U46" i="155"/>
  <c r="T46" i="155"/>
  <c r="P46" i="155"/>
  <c r="O46" i="155"/>
  <c r="K46" i="155"/>
  <c r="J46" i="155"/>
  <c r="AJ129" i="155"/>
  <c r="AI129" i="155"/>
  <c r="AE129" i="155"/>
  <c r="AD129" i="155"/>
  <c r="U45" i="155"/>
  <c r="T45" i="155"/>
  <c r="P45" i="155"/>
  <c r="O45" i="155"/>
  <c r="AJ128" i="155"/>
  <c r="AE128" i="155"/>
  <c r="AD128" i="155"/>
  <c r="AE44" i="155"/>
  <c r="AD44" i="155"/>
  <c r="Z44" i="155"/>
  <c r="Y44" i="155"/>
  <c r="F44" i="155"/>
  <c r="E44" i="155"/>
  <c r="AE127" i="155"/>
  <c r="AD127" i="155"/>
  <c r="K43" i="155"/>
  <c r="J43" i="155"/>
  <c r="F43" i="155"/>
  <c r="E43" i="155"/>
  <c r="AE126" i="155"/>
  <c r="AD126" i="155"/>
  <c r="AE42" i="155"/>
  <c r="AD42" i="155"/>
  <c r="Z42" i="155"/>
  <c r="Y42" i="155"/>
  <c r="U42" i="155"/>
  <c r="T42" i="155"/>
  <c r="P42" i="155"/>
  <c r="O42" i="155"/>
  <c r="F42" i="155"/>
  <c r="E42" i="155"/>
  <c r="AJ125" i="155"/>
  <c r="AI125" i="155"/>
  <c r="AE125" i="155"/>
  <c r="AD125" i="155"/>
  <c r="AE41" i="155"/>
  <c r="AD41" i="155"/>
  <c r="Z41" i="155"/>
  <c r="Y41" i="155"/>
  <c r="U41" i="155"/>
  <c r="T41" i="155"/>
  <c r="K41" i="155"/>
  <c r="J41" i="155"/>
  <c r="F41" i="155"/>
  <c r="E41" i="155"/>
  <c r="AE124" i="155"/>
  <c r="AD124" i="155"/>
  <c r="Z40" i="155"/>
  <c r="Y40" i="155"/>
  <c r="U40" i="155"/>
  <c r="T40" i="155"/>
  <c r="K40" i="155"/>
  <c r="J40" i="155"/>
  <c r="F40" i="155"/>
  <c r="E40" i="155"/>
  <c r="Z39" i="155"/>
  <c r="Y39" i="155"/>
  <c r="U39" i="155"/>
  <c r="T39" i="155"/>
  <c r="P39" i="155"/>
  <c r="O39" i="155"/>
  <c r="K39" i="155"/>
  <c r="J39" i="155"/>
  <c r="F39" i="155"/>
  <c r="E39" i="155"/>
  <c r="AJ122" i="155"/>
  <c r="AI122" i="155"/>
  <c r="AE122" i="155"/>
  <c r="AD122" i="155"/>
  <c r="AE38" i="155"/>
  <c r="AD38" i="155"/>
  <c r="Z38" i="155"/>
  <c r="Y38" i="155"/>
  <c r="U38" i="155"/>
  <c r="T38" i="155"/>
  <c r="AE121" i="155"/>
  <c r="AD121" i="155"/>
  <c r="Z37" i="155"/>
  <c r="Y37" i="155"/>
  <c r="U37" i="155"/>
  <c r="T37" i="155"/>
  <c r="AE120" i="155"/>
  <c r="AD120" i="155"/>
  <c r="AE36" i="155"/>
  <c r="AD36" i="155"/>
  <c r="U36" i="155"/>
  <c r="T36" i="155"/>
  <c r="P36" i="155"/>
  <c r="O36" i="155"/>
  <c r="F36" i="155"/>
  <c r="E36" i="155"/>
  <c r="AE35" i="155"/>
  <c r="AD35" i="155"/>
  <c r="Z35" i="155"/>
  <c r="Y35" i="155"/>
  <c r="F35" i="155"/>
  <c r="E35" i="155"/>
  <c r="AJ118" i="155"/>
  <c r="AI118" i="155"/>
  <c r="AE118" i="155"/>
  <c r="AD118" i="155"/>
  <c r="AE34" i="155"/>
  <c r="AD34" i="155"/>
  <c r="P34" i="155"/>
  <c r="O34" i="155"/>
  <c r="F34" i="155"/>
  <c r="E34" i="155"/>
  <c r="AJ117" i="155"/>
  <c r="AE33" i="155"/>
  <c r="AD33" i="155"/>
  <c r="K33" i="155"/>
  <c r="J33" i="155"/>
  <c r="AE116" i="155"/>
  <c r="AD116" i="155"/>
  <c r="AE32" i="155"/>
  <c r="AD32" i="155"/>
  <c r="Z32" i="155"/>
  <c r="Y32" i="155"/>
  <c r="U32" i="155"/>
  <c r="T32" i="155"/>
  <c r="K32" i="155"/>
  <c r="J32" i="155"/>
  <c r="AE31" i="155"/>
  <c r="AD31" i="155"/>
  <c r="U31" i="155"/>
  <c r="T31" i="155"/>
  <c r="P31" i="155"/>
  <c r="O31" i="155"/>
  <c r="K31" i="155"/>
  <c r="J31" i="155"/>
  <c r="F31" i="155"/>
  <c r="E31" i="155"/>
  <c r="AJ114" i="155"/>
  <c r="AI114" i="155"/>
  <c r="AE114" i="155"/>
  <c r="AD114" i="155"/>
  <c r="AE30" i="155"/>
  <c r="AD30" i="155"/>
  <c r="U30" i="155"/>
  <c r="T30" i="155"/>
  <c r="P30" i="155"/>
  <c r="O30" i="155"/>
  <c r="K30" i="155"/>
  <c r="J30" i="155"/>
  <c r="Z29" i="155"/>
  <c r="Y29" i="155"/>
  <c r="U29" i="155"/>
  <c r="T29" i="155"/>
  <c r="P29" i="155"/>
  <c r="K29" i="155"/>
  <c r="J29" i="155"/>
  <c r="F29" i="155"/>
  <c r="E29" i="155"/>
  <c r="AE112" i="155"/>
  <c r="AD112" i="155"/>
  <c r="AE28" i="155"/>
  <c r="AD28" i="155"/>
  <c r="U28" i="155"/>
  <c r="T28" i="155"/>
  <c r="P28" i="155"/>
  <c r="F28" i="155"/>
  <c r="E28" i="155"/>
  <c r="AJ111" i="155"/>
  <c r="AI111" i="155"/>
  <c r="AE111" i="155"/>
  <c r="AD111" i="155"/>
  <c r="AE27" i="155"/>
  <c r="AD27" i="155"/>
  <c r="Z27" i="155"/>
  <c r="Y27" i="155"/>
  <c r="U27" i="155"/>
  <c r="T27" i="155"/>
  <c r="P27" i="155"/>
  <c r="U26" i="155"/>
  <c r="T26" i="155"/>
  <c r="P26" i="155"/>
  <c r="F26" i="155"/>
  <c r="E26" i="155"/>
  <c r="AE109" i="155"/>
  <c r="AD109" i="155"/>
  <c r="AD25" i="155"/>
  <c r="U25" i="155"/>
  <c r="T25" i="155"/>
  <c r="P25" i="155"/>
  <c r="AJ108" i="155"/>
  <c r="AI108" i="155"/>
  <c r="AE108" i="155"/>
  <c r="AD108" i="155"/>
  <c r="Z24" i="155"/>
  <c r="Y24" i="155"/>
  <c r="U24" i="155"/>
  <c r="T24" i="155"/>
  <c r="F24" i="155"/>
  <c r="E24" i="155"/>
  <c r="AJ107" i="155"/>
  <c r="AE107" i="155"/>
  <c r="AD107" i="155"/>
  <c r="U23" i="155"/>
  <c r="T23" i="155"/>
  <c r="P23" i="155"/>
  <c r="O23" i="155"/>
  <c r="AE106" i="155"/>
  <c r="AD106" i="155"/>
  <c r="Y22" i="155"/>
  <c r="U22" i="155"/>
  <c r="T22" i="155"/>
  <c r="F22" i="155"/>
  <c r="E22" i="155"/>
  <c r="AE105" i="155"/>
  <c r="AD105" i="155"/>
  <c r="AE21" i="155"/>
  <c r="AD21" i="155"/>
  <c r="U21" i="155"/>
  <c r="T21" i="155"/>
  <c r="P21" i="155"/>
  <c r="O21" i="155"/>
  <c r="F21" i="155"/>
  <c r="E21" i="155"/>
  <c r="AE104" i="155"/>
  <c r="AD104" i="155"/>
  <c r="U20" i="155"/>
  <c r="T20" i="155"/>
  <c r="P20" i="155"/>
  <c r="F20" i="155"/>
  <c r="E20" i="155"/>
  <c r="AJ103" i="155"/>
  <c r="AI103" i="155"/>
  <c r="AE103" i="155"/>
  <c r="AD103" i="155"/>
  <c r="U19" i="155"/>
  <c r="T19" i="155"/>
  <c r="P19" i="155"/>
  <c r="K19" i="155"/>
  <c r="J19" i="155"/>
  <c r="AE18" i="155"/>
  <c r="AD18" i="155"/>
  <c r="Z18" i="155"/>
  <c r="Y18" i="155"/>
  <c r="U18" i="155"/>
  <c r="T18" i="155"/>
  <c r="P18" i="155"/>
  <c r="F18" i="155"/>
  <c r="E18" i="155"/>
  <c r="AE101" i="155"/>
  <c r="AD101" i="155"/>
  <c r="U17" i="155"/>
  <c r="T17" i="155"/>
  <c r="P17" i="155"/>
  <c r="Z16" i="155"/>
  <c r="Y16" i="155"/>
  <c r="U16" i="155"/>
  <c r="T16" i="155"/>
  <c r="P16" i="155"/>
  <c r="F16" i="155"/>
  <c r="E16" i="155"/>
  <c r="AJ99" i="155"/>
  <c r="AI99" i="155"/>
  <c r="AE99" i="155"/>
  <c r="AD99" i="155"/>
  <c r="AE15" i="155"/>
  <c r="AD15" i="155"/>
  <c r="U15" i="155"/>
  <c r="T15" i="155"/>
  <c r="P15" i="155"/>
  <c r="K15" i="155"/>
  <c r="J15" i="155"/>
  <c r="AE98" i="155"/>
  <c r="AD98" i="155"/>
  <c r="U14" i="155"/>
  <c r="T14" i="155"/>
  <c r="P14" i="155"/>
  <c r="K14" i="155"/>
  <c r="J14" i="155"/>
  <c r="F14" i="155"/>
  <c r="E14" i="155"/>
  <c r="AE97" i="155"/>
  <c r="AD97" i="155"/>
  <c r="AE13" i="155"/>
  <c r="AD13" i="155"/>
  <c r="P13" i="155"/>
  <c r="K13" i="155"/>
  <c r="J13" i="155"/>
  <c r="AE96" i="155"/>
  <c r="AD96" i="155"/>
  <c r="P12" i="155"/>
  <c r="F12" i="155"/>
  <c r="E12" i="155"/>
  <c r="AE11" i="155"/>
  <c r="AD11" i="155"/>
  <c r="U11" i="155"/>
  <c r="T11" i="155"/>
  <c r="K11" i="155"/>
  <c r="J11" i="155"/>
  <c r="AJ94" i="155"/>
  <c r="AI94" i="155"/>
  <c r="Z10" i="155"/>
  <c r="Y10" i="155"/>
  <c r="U10" i="155"/>
  <c r="T10" i="155"/>
  <c r="P10" i="155"/>
  <c r="O10" i="155"/>
  <c r="F10" i="155"/>
  <c r="E10" i="155"/>
  <c r="AJ93" i="155"/>
  <c r="AE93" i="155"/>
  <c r="AD93" i="155"/>
  <c r="U9" i="155"/>
  <c r="T9" i="155"/>
  <c r="AJ92" i="155"/>
  <c r="AI92" i="155"/>
  <c r="AE92" i="155"/>
  <c r="AD92" i="155"/>
  <c r="AE8" i="155"/>
  <c r="AD8" i="155"/>
  <c r="U8" i="155"/>
  <c r="T8" i="155"/>
  <c r="P8" i="155"/>
  <c r="O8" i="155"/>
  <c r="K8" i="155"/>
  <c r="J8" i="155"/>
  <c r="F8" i="155"/>
  <c r="E8" i="155"/>
  <c r="U7" i="155"/>
  <c r="T7" i="155"/>
  <c r="Z6" i="155"/>
  <c r="Y6" i="155"/>
  <c r="U6" i="155"/>
  <c r="T6" i="155"/>
  <c r="P6" i="155"/>
  <c r="O6" i="155"/>
  <c r="AE5" i="155"/>
  <c r="AD5" i="155"/>
  <c r="K5" i="155"/>
  <c r="J5" i="155"/>
  <c r="F5" i="155"/>
  <c r="E5" i="155"/>
  <c r="Z4" i="155"/>
  <c r="Y4" i="155"/>
  <c r="U4" i="155"/>
  <c r="T4" i="155"/>
  <c r="AJ87" i="155"/>
  <c r="AI87" i="155"/>
  <c r="AE87" i="155"/>
  <c r="AD87" i="155"/>
  <c r="AE3" i="155"/>
  <c r="AD3" i="155"/>
  <c r="Z3" i="155"/>
  <c r="Y3" i="155"/>
  <c r="U3" i="155"/>
  <c r="T3" i="155"/>
  <c r="P3" i="155"/>
  <c r="O3" i="155"/>
  <c r="K3" i="155"/>
  <c r="J3" i="155"/>
  <c r="F3" i="155"/>
  <c r="E3" i="155"/>
  <c r="AI85" i="155"/>
  <c r="AD85" i="155"/>
  <c r="AD1" i="155"/>
  <c r="Y1" i="155"/>
  <c r="T1" i="155"/>
  <c r="O1" i="155"/>
  <c r="J1" i="155"/>
  <c r="A1" i="155"/>
  <c r="AJ81" i="154"/>
  <c r="AI81" i="154"/>
  <c r="AJ80" i="154"/>
  <c r="AI80" i="154"/>
  <c r="AJ79" i="154"/>
  <c r="AI79" i="154"/>
  <c r="P163" i="154"/>
  <c r="O163" i="154"/>
  <c r="AJ78" i="154"/>
  <c r="AI78" i="154"/>
  <c r="P162" i="154"/>
  <c r="O162" i="154"/>
  <c r="AJ77" i="154"/>
  <c r="AI77" i="154"/>
  <c r="P161" i="154"/>
  <c r="O161" i="154"/>
  <c r="U160" i="154"/>
  <c r="T160" i="154"/>
  <c r="P160" i="154"/>
  <c r="O160" i="154"/>
  <c r="AJ75" i="154"/>
  <c r="AI75" i="154"/>
  <c r="AJ74" i="154"/>
  <c r="AI74" i="154"/>
  <c r="P158" i="154"/>
  <c r="O158" i="154"/>
  <c r="F158" i="154"/>
  <c r="E158" i="154"/>
  <c r="P157" i="154"/>
  <c r="O157" i="154"/>
  <c r="F157" i="154"/>
  <c r="E157" i="154"/>
  <c r="U156" i="154"/>
  <c r="T156" i="154"/>
  <c r="P156" i="154"/>
  <c r="O156" i="154"/>
  <c r="U154" i="154"/>
  <c r="T154" i="154"/>
  <c r="P154" i="154"/>
  <c r="O154" i="154"/>
  <c r="AJ69" i="154"/>
  <c r="AI69" i="154"/>
  <c r="P153" i="154"/>
  <c r="O153" i="154"/>
  <c r="F153" i="154"/>
  <c r="E153" i="154"/>
  <c r="P152" i="154"/>
  <c r="O152" i="154"/>
  <c r="F152" i="154"/>
  <c r="E152" i="154"/>
  <c r="U151" i="154"/>
  <c r="T151" i="154"/>
  <c r="P151" i="154"/>
  <c r="O151" i="154"/>
  <c r="F151" i="154"/>
  <c r="E151" i="154"/>
  <c r="AJ66" i="154"/>
  <c r="AI66" i="154"/>
  <c r="P150" i="154"/>
  <c r="O150" i="154"/>
  <c r="F150" i="154"/>
  <c r="E150" i="154"/>
  <c r="P149" i="154"/>
  <c r="O149" i="154"/>
  <c r="F149" i="154"/>
  <c r="E149" i="154"/>
  <c r="U148" i="154"/>
  <c r="T148" i="154"/>
  <c r="P148" i="154"/>
  <c r="O148" i="154"/>
  <c r="F148" i="154"/>
  <c r="E148" i="154"/>
  <c r="AJ63" i="154"/>
  <c r="AI63" i="154"/>
  <c r="F147" i="154"/>
  <c r="E147" i="154"/>
  <c r="P146" i="154"/>
  <c r="O146" i="154"/>
  <c r="U145" i="154"/>
  <c r="T145" i="154"/>
  <c r="AJ60" i="154"/>
  <c r="AI60" i="154"/>
  <c r="P144" i="154"/>
  <c r="O144" i="154"/>
  <c r="F144" i="154"/>
  <c r="E144" i="154"/>
  <c r="P143" i="154"/>
  <c r="O143" i="154"/>
  <c r="AJ58" i="154"/>
  <c r="AI58" i="154"/>
  <c r="U142" i="154"/>
  <c r="T142" i="154"/>
  <c r="P142" i="154"/>
  <c r="O142" i="154"/>
  <c r="K142" i="154"/>
  <c r="J142" i="154"/>
  <c r="P141" i="154"/>
  <c r="O141" i="154"/>
  <c r="F141" i="154"/>
  <c r="E141" i="154"/>
  <c r="AJ56" i="154"/>
  <c r="AI56" i="154"/>
  <c r="P140" i="154"/>
  <c r="O140" i="154"/>
  <c r="AJ55" i="154"/>
  <c r="AI55" i="154"/>
  <c r="Z139" i="154"/>
  <c r="Y139" i="154"/>
  <c r="P139" i="154"/>
  <c r="O139" i="154"/>
  <c r="K139" i="154"/>
  <c r="J139" i="154"/>
  <c r="AJ54" i="154"/>
  <c r="AI54" i="154"/>
  <c r="U138" i="154"/>
  <c r="T138" i="154"/>
  <c r="P138" i="154"/>
  <c r="O138" i="154"/>
  <c r="F138" i="154"/>
  <c r="E138" i="154"/>
  <c r="AO62" i="154"/>
  <c r="AN62" i="154"/>
  <c r="Z137" i="154"/>
  <c r="Y137" i="154"/>
  <c r="P137" i="154"/>
  <c r="O137" i="154"/>
  <c r="U136" i="154"/>
  <c r="T136" i="154"/>
  <c r="P136" i="154"/>
  <c r="O136" i="154"/>
  <c r="K136" i="154"/>
  <c r="J136" i="154"/>
  <c r="F136" i="154"/>
  <c r="E136" i="154"/>
  <c r="AJ51" i="154"/>
  <c r="AI51" i="154"/>
  <c r="Z135" i="154"/>
  <c r="Y135" i="154"/>
  <c r="P135" i="154"/>
  <c r="O135" i="154"/>
  <c r="AO59" i="154"/>
  <c r="AN59" i="154"/>
  <c r="AJ50" i="154"/>
  <c r="AI50" i="154"/>
  <c r="U134" i="154"/>
  <c r="T134" i="154"/>
  <c r="F134" i="154"/>
  <c r="E134" i="154"/>
  <c r="Z133" i="154"/>
  <c r="Y133" i="154"/>
  <c r="P133" i="154"/>
  <c r="O133" i="154"/>
  <c r="AO57" i="154"/>
  <c r="AN57" i="154"/>
  <c r="AJ48" i="154"/>
  <c r="AI48" i="154"/>
  <c r="Z132" i="154"/>
  <c r="Y132" i="154"/>
  <c r="P132" i="154"/>
  <c r="O132" i="154"/>
  <c r="AO56" i="154"/>
  <c r="AN56" i="154"/>
  <c r="AJ47" i="154"/>
  <c r="AI47" i="154"/>
  <c r="U131" i="154"/>
  <c r="T131" i="154"/>
  <c r="P131" i="154"/>
  <c r="O131" i="154"/>
  <c r="K131" i="154"/>
  <c r="J131" i="154"/>
  <c r="F131" i="154"/>
  <c r="E131" i="154"/>
  <c r="AO55" i="154"/>
  <c r="AN55" i="154"/>
  <c r="AJ46" i="154"/>
  <c r="AI46" i="154"/>
  <c r="Z130" i="154"/>
  <c r="Y130" i="154"/>
  <c r="P130" i="154"/>
  <c r="O130" i="154"/>
  <c r="F130" i="154"/>
  <c r="E130" i="154"/>
  <c r="AO54" i="154"/>
  <c r="AN54" i="154"/>
  <c r="AJ45" i="154"/>
  <c r="AI45" i="154"/>
  <c r="K129" i="154"/>
  <c r="J129" i="154"/>
  <c r="AO53" i="154"/>
  <c r="AN53" i="154"/>
  <c r="AJ44" i="154"/>
  <c r="AI44" i="154"/>
  <c r="Z128" i="154"/>
  <c r="Y128" i="154"/>
  <c r="U128" i="154"/>
  <c r="T128" i="154"/>
  <c r="P128" i="154"/>
  <c r="O128" i="154"/>
  <c r="K128" i="154"/>
  <c r="J128" i="154"/>
  <c r="F128" i="154"/>
  <c r="E128" i="154"/>
  <c r="AJ43" i="154"/>
  <c r="AI43" i="154"/>
  <c r="P127" i="154"/>
  <c r="O127" i="154"/>
  <c r="AO51" i="154"/>
  <c r="AN51" i="154"/>
  <c r="Z126" i="154"/>
  <c r="Y126" i="154"/>
  <c r="U126" i="154"/>
  <c r="T126" i="154"/>
  <c r="E126" i="154"/>
  <c r="AO50" i="154"/>
  <c r="AN50" i="154"/>
  <c r="P125" i="154"/>
  <c r="O125" i="154"/>
  <c r="K125" i="154"/>
  <c r="J125" i="154"/>
  <c r="AO49" i="154"/>
  <c r="AN49" i="154"/>
  <c r="AJ40" i="154"/>
  <c r="AI40" i="154"/>
  <c r="Z124" i="154"/>
  <c r="Y124" i="154"/>
  <c r="U124" i="154"/>
  <c r="T124" i="154"/>
  <c r="P124" i="154"/>
  <c r="O124" i="154"/>
  <c r="AJ39" i="154"/>
  <c r="AI39" i="154"/>
  <c r="Z123" i="154"/>
  <c r="Y123" i="154"/>
  <c r="P123" i="154"/>
  <c r="O123" i="154"/>
  <c r="AO47" i="154"/>
  <c r="AN47" i="154"/>
  <c r="AJ38" i="154"/>
  <c r="AI38" i="154"/>
  <c r="U122" i="154"/>
  <c r="T122" i="154"/>
  <c r="P122" i="154"/>
  <c r="O122" i="154"/>
  <c r="AJ37" i="154"/>
  <c r="AI37" i="154"/>
  <c r="Z121" i="154"/>
  <c r="Y121" i="154"/>
  <c r="P121" i="154"/>
  <c r="O121" i="154"/>
  <c r="K121" i="154"/>
  <c r="J121" i="154"/>
  <c r="F121" i="154"/>
  <c r="E121" i="154"/>
  <c r="AJ35" i="154"/>
  <c r="AI35" i="154"/>
  <c r="Z119" i="154"/>
  <c r="Y119" i="154"/>
  <c r="P119" i="154"/>
  <c r="O119" i="154"/>
  <c r="AO43" i="154"/>
  <c r="AN43" i="154"/>
  <c r="U118" i="154"/>
  <c r="T118" i="154"/>
  <c r="AJ33" i="154"/>
  <c r="AI33" i="154"/>
  <c r="Z117" i="154"/>
  <c r="Y117" i="154"/>
  <c r="P117" i="154"/>
  <c r="O117" i="154"/>
  <c r="F117" i="154"/>
  <c r="E117" i="154"/>
  <c r="AJ32" i="154"/>
  <c r="AI32" i="154"/>
  <c r="U116" i="154"/>
  <c r="T116" i="154"/>
  <c r="K116" i="154"/>
  <c r="J116" i="154"/>
  <c r="F116" i="154"/>
  <c r="E116" i="154"/>
  <c r="AO40" i="154"/>
  <c r="AN40" i="154"/>
  <c r="AJ31" i="154"/>
  <c r="AI31" i="154"/>
  <c r="Z115" i="154"/>
  <c r="Y115" i="154"/>
  <c r="U115" i="154"/>
  <c r="T115" i="154"/>
  <c r="P115" i="154"/>
  <c r="O115" i="154"/>
  <c r="K115" i="154"/>
  <c r="J115" i="154"/>
  <c r="AO39" i="154"/>
  <c r="AN39" i="154"/>
  <c r="AJ30" i="154"/>
  <c r="AI30" i="154"/>
  <c r="F114" i="154"/>
  <c r="E114" i="154"/>
  <c r="AJ29" i="154"/>
  <c r="AI29" i="154"/>
  <c r="Z113" i="154"/>
  <c r="Y113" i="154"/>
  <c r="U113" i="154"/>
  <c r="T113" i="154"/>
  <c r="AJ28" i="154"/>
  <c r="AI28" i="154"/>
  <c r="K112" i="154"/>
  <c r="J112" i="154"/>
  <c r="F112" i="154"/>
  <c r="E112" i="154"/>
  <c r="AO36" i="154"/>
  <c r="AN36" i="154"/>
  <c r="U111" i="154"/>
  <c r="T111" i="154"/>
  <c r="P111" i="154"/>
  <c r="O111" i="154"/>
  <c r="AJ26" i="154"/>
  <c r="AI26" i="154"/>
  <c r="Z110" i="154"/>
  <c r="Y110" i="154"/>
  <c r="U110" i="154"/>
  <c r="T110" i="154"/>
  <c r="AO34" i="154"/>
  <c r="AN34" i="154"/>
  <c r="AJ25" i="154"/>
  <c r="AI25" i="154"/>
  <c r="U109" i="154"/>
  <c r="K109" i="154"/>
  <c r="J109" i="154"/>
  <c r="U108" i="154"/>
  <c r="P108" i="154"/>
  <c r="O108" i="154"/>
  <c r="K108" i="154"/>
  <c r="J108" i="154"/>
  <c r="F108" i="154"/>
  <c r="E108" i="154"/>
  <c r="AN32" i="154"/>
  <c r="AJ23" i="154"/>
  <c r="AI23" i="154"/>
  <c r="Z107" i="154"/>
  <c r="Y107" i="154"/>
  <c r="U107" i="154"/>
  <c r="F107" i="154"/>
  <c r="E107" i="154"/>
  <c r="AJ22" i="154"/>
  <c r="AI22" i="154"/>
  <c r="U106" i="154"/>
  <c r="O106" i="154"/>
  <c r="B106" i="154"/>
  <c r="A106" i="154"/>
  <c r="AJ21" i="154"/>
  <c r="AI21" i="154"/>
  <c r="Z105" i="154"/>
  <c r="Y105" i="154"/>
  <c r="U105" i="154"/>
  <c r="K105" i="154"/>
  <c r="J105" i="154"/>
  <c r="B105" i="154"/>
  <c r="A105" i="154"/>
  <c r="AJ20" i="154"/>
  <c r="AI20" i="154"/>
  <c r="U104" i="154"/>
  <c r="F104" i="154"/>
  <c r="E104" i="154"/>
  <c r="B104" i="154"/>
  <c r="A104" i="154"/>
  <c r="AO28" i="154"/>
  <c r="AN28" i="154"/>
  <c r="Z103" i="154"/>
  <c r="Y103" i="154"/>
  <c r="U103" i="154"/>
  <c r="F103" i="154"/>
  <c r="E103" i="154"/>
  <c r="B103" i="154"/>
  <c r="A103" i="154"/>
  <c r="U102" i="154"/>
  <c r="P102" i="154"/>
  <c r="O102" i="154"/>
  <c r="F102" i="154"/>
  <c r="E102" i="154"/>
  <c r="B102" i="154"/>
  <c r="A102" i="154"/>
  <c r="AO26" i="154"/>
  <c r="AN26" i="154"/>
  <c r="AJ17" i="154"/>
  <c r="AI17" i="154"/>
  <c r="U101" i="154"/>
  <c r="B101" i="154"/>
  <c r="A101" i="154"/>
  <c r="Z100" i="154"/>
  <c r="Y100" i="154"/>
  <c r="U100" i="154"/>
  <c r="K100" i="154"/>
  <c r="J100" i="154"/>
  <c r="F100" i="154"/>
  <c r="E100" i="154"/>
  <c r="B100" i="154"/>
  <c r="A100" i="154"/>
  <c r="Z99" i="154"/>
  <c r="Y99" i="154"/>
  <c r="U99" i="154"/>
  <c r="B99" i="154"/>
  <c r="A99" i="154"/>
  <c r="AO23" i="154"/>
  <c r="AN23" i="154"/>
  <c r="U98" i="154"/>
  <c r="P98" i="154"/>
  <c r="O98" i="154"/>
  <c r="F98" i="154"/>
  <c r="E98" i="154"/>
  <c r="B98" i="154"/>
  <c r="A98" i="154"/>
  <c r="AJ13" i="154"/>
  <c r="AI13" i="154"/>
  <c r="Z97" i="154"/>
  <c r="Y97" i="154"/>
  <c r="U97" i="154"/>
  <c r="B97" i="154"/>
  <c r="A97" i="154"/>
  <c r="U96" i="154"/>
  <c r="F96" i="154"/>
  <c r="E96" i="154"/>
  <c r="B96" i="154"/>
  <c r="A96" i="154"/>
  <c r="AO20" i="154"/>
  <c r="AN20" i="154"/>
  <c r="Z95" i="154"/>
  <c r="Y95" i="154"/>
  <c r="U95" i="154"/>
  <c r="P95" i="154"/>
  <c r="O95" i="154"/>
  <c r="F95" i="154"/>
  <c r="E95" i="154"/>
  <c r="B95" i="154"/>
  <c r="A95" i="154"/>
  <c r="AJ10" i="154"/>
  <c r="AI10" i="154"/>
  <c r="Z94" i="154"/>
  <c r="Y94" i="154"/>
  <c r="U94" i="154"/>
  <c r="K94" i="154"/>
  <c r="J94" i="154"/>
  <c r="F94" i="154"/>
  <c r="E94" i="154"/>
  <c r="B94" i="154"/>
  <c r="A94" i="154"/>
  <c r="AO18" i="154"/>
  <c r="AN18" i="154"/>
  <c r="AJ9" i="154"/>
  <c r="AI9" i="154"/>
  <c r="Z93" i="154"/>
  <c r="Y93" i="154"/>
  <c r="U93" i="154"/>
  <c r="B93" i="154"/>
  <c r="A93" i="154"/>
  <c r="AJ8" i="154"/>
  <c r="AI8" i="154"/>
  <c r="U92" i="154"/>
  <c r="P92" i="154"/>
  <c r="O92" i="154"/>
  <c r="F92" i="154"/>
  <c r="E92" i="154"/>
  <c r="B92" i="154"/>
  <c r="A92" i="154"/>
  <c r="AJ7" i="154"/>
  <c r="AI7" i="154"/>
  <c r="Z91" i="154"/>
  <c r="Y91" i="154"/>
  <c r="U91" i="154"/>
  <c r="F91" i="154"/>
  <c r="E91" i="154"/>
  <c r="B91" i="154"/>
  <c r="A91" i="154"/>
  <c r="AO15" i="154"/>
  <c r="AN15" i="154"/>
  <c r="AJ6" i="154"/>
  <c r="AI6" i="154"/>
  <c r="U90" i="154"/>
  <c r="T90" i="154"/>
  <c r="B90" i="154"/>
  <c r="A90" i="154"/>
  <c r="AJ5" i="154"/>
  <c r="AI5" i="154"/>
  <c r="Z89" i="154"/>
  <c r="Y89" i="154"/>
  <c r="P89" i="154"/>
  <c r="O89" i="154"/>
  <c r="B89" i="154"/>
  <c r="A89" i="154"/>
  <c r="AJ4" i="154"/>
  <c r="AI4" i="154"/>
  <c r="K88" i="154"/>
  <c r="J88" i="154"/>
  <c r="C88" i="154"/>
  <c r="A88" i="154"/>
  <c r="AO12" i="154"/>
  <c r="AN12" i="154"/>
  <c r="AJ3" i="154"/>
  <c r="AI3" i="154"/>
  <c r="Z87" i="154"/>
  <c r="Y87" i="154"/>
  <c r="U87" i="154"/>
  <c r="T87" i="154"/>
  <c r="P87" i="154"/>
  <c r="O87" i="154"/>
  <c r="K87" i="154"/>
  <c r="J87" i="154"/>
  <c r="F87" i="154"/>
  <c r="E87" i="154"/>
  <c r="AN1" i="154"/>
  <c r="AI1" i="154"/>
  <c r="Y85" i="154"/>
  <c r="T85" i="154"/>
  <c r="O85" i="154"/>
  <c r="J85" i="154"/>
  <c r="E85" i="154"/>
  <c r="AO9" i="154"/>
  <c r="AN9" i="154"/>
  <c r="P81" i="154"/>
  <c r="O81" i="154"/>
  <c r="P80" i="154"/>
  <c r="O80" i="154"/>
  <c r="AO6" i="154"/>
  <c r="AN6" i="154"/>
  <c r="AE79" i="154"/>
  <c r="AD79" i="154"/>
  <c r="AE78" i="154"/>
  <c r="AD78" i="154"/>
  <c r="AE77" i="154"/>
  <c r="AD77" i="154"/>
  <c r="AO3" i="154"/>
  <c r="AN3" i="154"/>
  <c r="AE76" i="154"/>
  <c r="AD76" i="154"/>
  <c r="P76" i="154"/>
  <c r="O76" i="154"/>
  <c r="P75" i="154"/>
  <c r="O75" i="154"/>
  <c r="AE74" i="154"/>
  <c r="AD74" i="154"/>
  <c r="AJ157" i="154"/>
  <c r="AI157" i="154"/>
  <c r="AE157" i="154"/>
  <c r="AD157" i="154"/>
  <c r="AE73" i="154"/>
  <c r="AD73" i="154"/>
  <c r="P73" i="154"/>
  <c r="O73" i="154"/>
  <c r="AE72" i="154"/>
  <c r="AD72" i="154"/>
  <c r="AE71" i="154"/>
  <c r="AD71" i="154"/>
  <c r="U71" i="154"/>
  <c r="T71" i="154"/>
  <c r="AJ154" i="154"/>
  <c r="AI154" i="154"/>
  <c r="AE70" i="154"/>
  <c r="AD70" i="154"/>
  <c r="U70" i="154"/>
  <c r="T70" i="154"/>
  <c r="P70" i="154"/>
  <c r="O70" i="154"/>
  <c r="AE69" i="154"/>
  <c r="AD69" i="154"/>
  <c r="P69" i="154"/>
  <c r="O69" i="154"/>
  <c r="AE68" i="154"/>
  <c r="AD68" i="154"/>
  <c r="U68" i="154"/>
  <c r="T68" i="154"/>
  <c r="U67" i="154"/>
  <c r="T67" i="154"/>
  <c r="P67" i="154"/>
  <c r="O67" i="154"/>
  <c r="AJ150" i="154"/>
  <c r="AI150" i="154"/>
  <c r="AE149" i="154"/>
  <c r="AD149" i="154"/>
  <c r="AJ148" i="154"/>
  <c r="AI148" i="154"/>
  <c r="AE64" i="154"/>
  <c r="AD64" i="154"/>
  <c r="U64" i="154"/>
  <c r="T64" i="154"/>
  <c r="P64" i="154"/>
  <c r="O64" i="154"/>
  <c r="U63" i="154"/>
  <c r="T63" i="154"/>
  <c r="P63" i="154"/>
  <c r="O63" i="154"/>
  <c r="F63" i="154"/>
  <c r="E63" i="154"/>
  <c r="AE62" i="154"/>
  <c r="AD62" i="154"/>
  <c r="U62" i="154"/>
  <c r="T62" i="154"/>
  <c r="F62" i="154"/>
  <c r="E62" i="154"/>
  <c r="AJ145" i="154"/>
  <c r="AI145" i="154"/>
  <c r="AE145" i="154"/>
  <c r="AD145" i="154"/>
  <c r="U61" i="154"/>
  <c r="T61" i="154"/>
  <c r="F61" i="154"/>
  <c r="E61" i="154"/>
  <c r="AJ144" i="154"/>
  <c r="AE144" i="154"/>
  <c r="AE60" i="154"/>
  <c r="AD60" i="154"/>
  <c r="U60" i="154"/>
  <c r="T60" i="154"/>
  <c r="F60" i="154"/>
  <c r="E60" i="154"/>
  <c r="AE143" i="154"/>
  <c r="AE59" i="154"/>
  <c r="AD59" i="154"/>
  <c r="P59" i="154"/>
  <c r="O59" i="154"/>
  <c r="F59" i="154"/>
  <c r="E59" i="154"/>
  <c r="AE142" i="154"/>
  <c r="U58" i="154"/>
  <c r="T58" i="154"/>
  <c r="F58" i="154"/>
  <c r="E58" i="154"/>
  <c r="AE141" i="154"/>
  <c r="AE57" i="154"/>
  <c r="AD57" i="154"/>
  <c r="P57" i="154"/>
  <c r="O57" i="154"/>
  <c r="F57" i="154"/>
  <c r="E57" i="154"/>
  <c r="AE140" i="154"/>
  <c r="AE56" i="154"/>
  <c r="AD56" i="154"/>
  <c r="U56" i="154"/>
  <c r="T56" i="154"/>
  <c r="F56" i="154"/>
  <c r="E56" i="154"/>
  <c r="AJ139" i="154"/>
  <c r="AI139" i="154"/>
  <c r="AE139" i="154"/>
  <c r="AE55" i="154"/>
  <c r="AD55" i="154"/>
  <c r="AE138" i="154"/>
  <c r="U54" i="154"/>
  <c r="T54" i="154"/>
  <c r="P54" i="154"/>
  <c r="O54" i="154"/>
  <c r="F54" i="154"/>
  <c r="E54" i="154"/>
  <c r="AE137" i="154"/>
  <c r="Z53" i="154"/>
  <c r="Y53" i="154"/>
  <c r="P53" i="154"/>
  <c r="O53" i="154"/>
  <c r="AE136" i="154"/>
  <c r="AE52" i="154"/>
  <c r="AD52" i="154"/>
  <c r="AE135" i="154"/>
  <c r="AE51" i="154"/>
  <c r="AD51" i="154"/>
  <c r="Z51" i="154"/>
  <c r="Y51" i="154"/>
  <c r="P51" i="154"/>
  <c r="O51" i="154"/>
  <c r="AJ134" i="154"/>
  <c r="AI134" i="154"/>
  <c r="AE134" i="154"/>
  <c r="AD134" i="154"/>
  <c r="Z50" i="154"/>
  <c r="Y50" i="154"/>
  <c r="U50" i="154"/>
  <c r="T50" i="154"/>
  <c r="F50" i="154"/>
  <c r="E50" i="154"/>
  <c r="AE133" i="154"/>
  <c r="AD133" i="154"/>
  <c r="AE49" i="154"/>
  <c r="AD49" i="154"/>
  <c r="Z49" i="154"/>
  <c r="Y49" i="154"/>
  <c r="K49" i="154"/>
  <c r="J49" i="154"/>
  <c r="AE132" i="154"/>
  <c r="AD132" i="154"/>
  <c r="AE48" i="154"/>
  <c r="AD48" i="154"/>
  <c r="Z48" i="154"/>
  <c r="Y48" i="154"/>
  <c r="K48" i="154"/>
  <c r="J48" i="154"/>
  <c r="AE131" i="154"/>
  <c r="AD131" i="154"/>
  <c r="AE47" i="154"/>
  <c r="AD47" i="154"/>
  <c r="Z47" i="154"/>
  <c r="Y47" i="154"/>
  <c r="P47" i="154"/>
  <c r="O47" i="154"/>
  <c r="F47" i="154"/>
  <c r="E47" i="154"/>
  <c r="AE130" i="154"/>
  <c r="AD130" i="154"/>
  <c r="Z46" i="154"/>
  <c r="Y46" i="154"/>
  <c r="U46" i="154"/>
  <c r="T46" i="154"/>
  <c r="P46" i="154"/>
  <c r="O46" i="154"/>
  <c r="K46" i="154"/>
  <c r="J46" i="154"/>
  <c r="AJ129" i="154"/>
  <c r="AI129" i="154"/>
  <c r="AE129" i="154"/>
  <c r="AD129" i="154"/>
  <c r="U45" i="154"/>
  <c r="T45" i="154"/>
  <c r="P45" i="154"/>
  <c r="O45" i="154"/>
  <c r="AJ128" i="154"/>
  <c r="AE128" i="154"/>
  <c r="AD128" i="154"/>
  <c r="AE44" i="154"/>
  <c r="AD44" i="154"/>
  <c r="Z44" i="154"/>
  <c r="Y44" i="154"/>
  <c r="F44" i="154"/>
  <c r="E44" i="154"/>
  <c r="AE127" i="154"/>
  <c r="AD127" i="154"/>
  <c r="K43" i="154"/>
  <c r="J43" i="154"/>
  <c r="F43" i="154"/>
  <c r="E43" i="154"/>
  <c r="AE126" i="154"/>
  <c r="AD126" i="154"/>
  <c r="AE42" i="154"/>
  <c r="AD42" i="154"/>
  <c r="Z42" i="154"/>
  <c r="Y42" i="154"/>
  <c r="U42" i="154"/>
  <c r="T42" i="154"/>
  <c r="P42" i="154"/>
  <c r="O42" i="154"/>
  <c r="F42" i="154"/>
  <c r="E42" i="154"/>
  <c r="AJ125" i="154"/>
  <c r="AI125" i="154"/>
  <c r="AE125" i="154"/>
  <c r="AD125" i="154"/>
  <c r="AE41" i="154"/>
  <c r="AD41" i="154"/>
  <c r="Z41" i="154"/>
  <c r="Y41" i="154"/>
  <c r="U41" i="154"/>
  <c r="T41" i="154"/>
  <c r="K41" i="154"/>
  <c r="J41" i="154"/>
  <c r="F41" i="154"/>
  <c r="E41" i="154"/>
  <c r="AE124" i="154"/>
  <c r="AD124" i="154"/>
  <c r="Z40" i="154"/>
  <c r="Y40" i="154"/>
  <c r="U40" i="154"/>
  <c r="T40" i="154"/>
  <c r="K40" i="154"/>
  <c r="J40" i="154"/>
  <c r="F40" i="154"/>
  <c r="E40" i="154"/>
  <c r="Z39" i="154"/>
  <c r="Y39" i="154"/>
  <c r="U39" i="154"/>
  <c r="T39" i="154"/>
  <c r="P39" i="154"/>
  <c r="O39" i="154"/>
  <c r="K39" i="154"/>
  <c r="J39" i="154"/>
  <c r="F39" i="154"/>
  <c r="E39" i="154"/>
  <c r="AJ122" i="154"/>
  <c r="AI122" i="154"/>
  <c r="AE122" i="154"/>
  <c r="AD122" i="154"/>
  <c r="AE38" i="154"/>
  <c r="AD38" i="154"/>
  <c r="Z38" i="154"/>
  <c r="Y38" i="154"/>
  <c r="U38" i="154"/>
  <c r="T38" i="154"/>
  <c r="AE121" i="154"/>
  <c r="AD121" i="154"/>
  <c r="Z37" i="154"/>
  <c r="Y37" i="154"/>
  <c r="U37" i="154"/>
  <c r="T37" i="154"/>
  <c r="AE120" i="154"/>
  <c r="AD120" i="154"/>
  <c r="AE36" i="154"/>
  <c r="AD36" i="154"/>
  <c r="U36" i="154"/>
  <c r="T36" i="154"/>
  <c r="P36" i="154"/>
  <c r="O36" i="154"/>
  <c r="F36" i="154"/>
  <c r="E36" i="154"/>
  <c r="AE35" i="154"/>
  <c r="AD35" i="154"/>
  <c r="Z35" i="154"/>
  <c r="Y35" i="154"/>
  <c r="F35" i="154"/>
  <c r="E35" i="154"/>
  <c r="AJ118" i="154"/>
  <c r="AI118" i="154"/>
  <c r="AE118" i="154"/>
  <c r="AD118" i="154"/>
  <c r="AE34" i="154"/>
  <c r="AD34" i="154"/>
  <c r="P34" i="154"/>
  <c r="O34" i="154"/>
  <c r="F34" i="154"/>
  <c r="E34" i="154"/>
  <c r="AJ117" i="154"/>
  <c r="AE33" i="154"/>
  <c r="AD33" i="154"/>
  <c r="K33" i="154"/>
  <c r="J33" i="154"/>
  <c r="AE116" i="154"/>
  <c r="AD116" i="154"/>
  <c r="AE32" i="154"/>
  <c r="AD32" i="154"/>
  <c r="Z32" i="154"/>
  <c r="Y32" i="154"/>
  <c r="U32" i="154"/>
  <c r="T32" i="154"/>
  <c r="K32" i="154"/>
  <c r="J32" i="154"/>
  <c r="AE31" i="154"/>
  <c r="AD31" i="154"/>
  <c r="U31" i="154"/>
  <c r="T31" i="154"/>
  <c r="P31" i="154"/>
  <c r="O31" i="154"/>
  <c r="K31" i="154"/>
  <c r="J31" i="154"/>
  <c r="F31" i="154"/>
  <c r="E31" i="154"/>
  <c r="AJ114" i="154"/>
  <c r="AI114" i="154"/>
  <c r="AE114" i="154"/>
  <c r="AD114" i="154"/>
  <c r="AE30" i="154"/>
  <c r="AD30" i="154"/>
  <c r="U30" i="154"/>
  <c r="T30" i="154"/>
  <c r="P30" i="154"/>
  <c r="O30" i="154"/>
  <c r="K30" i="154"/>
  <c r="J30" i="154"/>
  <c r="Z29" i="154"/>
  <c r="Y29" i="154"/>
  <c r="U29" i="154"/>
  <c r="T29" i="154"/>
  <c r="P29" i="154"/>
  <c r="K29" i="154"/>
  <c r="J29" i="154"/>
  <c r="F29" i="154"/>
  <c r="E29" i="154"/>
  <c r="AE112" i="154"/>
  <c r="AD112" i="154"/>
  <c r="AE28" i="154"/>
  <c r="AD28" i="154"/>
  <c r="U28" i="154"/>
  <c r="T28" i="154"/>
  <c r="P28" i="154"/>
  <c r="F28" i="154"/>
  <c r="E28" i="154"/>
  <c r="AJ111" i="154"/>
  <c r="AI111" i="154"/>
  <c r="AE111" i="154"/>
  <c r="AD111" i="154"/>
  <c r="AE27" i="154"/>
  <c r="AD27" i="154"/>
  <c r="Z27" i="154"/>
  <c r="Y27" i="154"/>
  <c r="U27" i="154"/>
  <c r="T27" i="154"/>
  <c r="P27" i="154"/>
  <c r="U26" i="154"/>
  <c r="T26" i="154"/>
  <c r="P26" i="154"/>
  <c r="F26" i="154"/>
  <c r="E26" i="154"/>
  <c r="AE109" i="154"/>
  <c r="AD109" i="154"/>
  <c r="AD25" i="154"/>
  <c r="U25" i="154"/>
  <c r="T25" i="154"/>
  <c r="P25" i="154"/>
  <c r="AJ108" i="154"/>
  <c r="AI108" i="154"/>
  <c r="AE108" i="154"/>
  <c r="AD108" i="154"/>
  <c r="Z24" i="154"/>
  <c r="Y24" i="154"/>
  <c r="U24" i="154"/>
  <c r="T24" i="154"/>
  <c r="F24" i="154"/>
  <c r="E24" i="154"/>
  <c r="AJ107" i="154"/>
  <c r="AE107" i="154"/>
  <c r="AD107" i="154"/>
  <c r="U23" i="154"/>
  <c r="T23" i="154"/>
  <c r="P23" i="154"/>
  <c r="O23" i="154"/>
  <c r="AE106" i="154"/>
  <c r="AD106" i="154"/>
  <c r="Y22" i="154"/>
  <c r="U22" i="154"/>
  <c r="T22" i="154"/>
  <c r="F22" i="154"/>
  <c r="E22" i="154"/>
  <c r="AE105" i="154"/>
  <c r="AD105" i="154"/>
  <c r="AE21" i="154"/>
  <c r="AD21" i="154"/>
  <c r="U21" i="154"/>
  <c r="T21" i="154"/>
  <c r="P21" i="154"/>
  <c r="O21" i="154"/>
  <c r="F21" i="154"/>
  <c r="E21" i="154"/>
  <c r="AE104" i="154"/>
  <c r="AD104" i="154"/>
  <c r="U20" i="154"/>
  <c r="T20" i="154"/>
  <c r="P20" i="154"/>
  <c r="F20" i="154"/>
  <c r="E20" i="154"/>
  <c r="AJ103" i="154"/>
  <c r="AI103" i="154"/>
  <c r="AE103" i="154"/>
  <c r="AD103" i="154"/>
  <c r="U19" i="154"/>
  <c r="T19" i="154"/>
  <c r="P19" i="154"/>
  <c r="K19" i="154"/>
  <c r="J19" i="154"/>
  <c r="AE18" i="154"/>
  <c r="AD18" i="154"/>
  <c r="Z18" i="154"/>
  <c r="Y18" i="154"/>
  <c r="U18" i="154"/>
  <c r="T18" i="154"/>
  <c r="P18" i="154"/>
  <c r="F18" i="154"/>
  <c r="E18" i="154"/>
  <c r="AE101" i="154"/>
  <c r="AD101" i="154"/>
  <c r="U17" i="154"/>
  <c r="T17" i="154"/>
  <c r="P17" i="154"/>
  <c r="Z16" i="154"/>
  <c r="Y16" i="154"/>
  <c r="U16" i="154"/>
  <c r="T16" i="154"/>
  <c r="P16" i="154"/>
  <c r="F16" i="154"/>
  <c r="E16" i="154"/>
  <c r="AJ99" i="154"/>
  <c r="AI99" i="154"/>
  <c r="AE99" i="154"/>
  <c r="AD99" i="154"/>
  <c r="AE15" i="154"/>
  <c r="AD15" i="154"/>
  <c r="U15" i="154"/>
  <c r="T15" i="154"/>
  <c r="P15" i="154"/>
  <c r="K15" i="154"/>
  <c r="J15" i="154"/>
  <c r="AE98" i="154"/>
  <c r="AD98" i="154"/>
  <c r="U14" i="154"/>
  <c r="T14" i="154"/>
  <c r="P14" i="154"/>
  <c r="K14" i="154"/>
  <c r="J14" i="154"/>
  <c r="F14" i="154"/>
  <c r="E14" i="154"/>
  <c r="AE97" i="154"/>
  <c r="AD97" i="154"/>
  <c r="AE13" i="154"/>
  <c r="AD13" i="154"/>
  <c r="P13" i="154"/>
  <c r="K13" i="154"/>
  <c r="J13" i="154"/>
  <c r="AE96" i="154"/>
  <c r="AD96" i="154"/>
  <c r="P12" i="154"/>
  <c r="F12" i="154"/>
  <c r="E12" i="154"/>
  <c r="AE11" i="154"/>
  <c r="AD11" i="154"/>
  <c r="U11" i="154"/>
  <c r="T11" i="154"/>
  <c r="K11" i="154"/>
  <c r="J11" i="154"/>
  <c r="AJ94" i="154"/>
  <c r="AI94" i="154"/>
  <c r="Z10" i="154"/>
  <c r="Y10" i="154"/>
  <c r="U10" i="154"/>
  <c r="T10" i="154"/>
  <c r="P10" i="154"/>
  <c r="O10" i="154"/>
  <c r="F10" i="154"/>
  <c r="E10" i="154"/>
  <c r="AJ93" i="154"/>
  <c r="AE93" i="154"/>
  <c r="AD93" i="154"/>
  <c r="U9" i="154"/>
  <c r="T9" i="154"/>
  <c r="AJ92" i="154"/>
  <c r="AI92" i="154"/>
  <c r="AE92" i="154"/>
  <c r="AD92" i="154"/>
  <c r="AE8" i="154"/>
  <c r="AD8" i="154"/>
  <c r="U8" i="154"/>
  <c r="T8" i="154"/>
  <c r="P8" i="154"/>
  <c r="O8" i="154"/>
  <c r="K8" i="154"/>
  <c r="J8" i="154"/>
  <c r="F8" i="154"/>
  <c r="E8" i="154"/>
  <c r="U7" i="154"/>
  <c r="T7" i="154"/>
  <c r="Z6" i="154"/>
  <c r="Y6" i="154"/>
  <c r="U6" i="154"/>
  <c r="T6" i="154"/>
  <c r="P6" i="154"/>
  <c r="O6" i="154"/>
  <c r="AE5" i="154"/>
  <c r="AD5" i="154"/>
  <c r="K5" i="154"/>
  <c r="J5" i="154"/>
  <c r="F5" i="154"/>
  <c r="E5" i="154"/>
  <c r="Z4" i="154"/>
  <c r="Y4" i="154"/>
  <c r="U4" i="154"/>
  <c r="T4" i="154"/>
  <c r="AJ87" i="154"/>
  <c r="AI87" i="154"/>
  <c r="AE87" i="154"/>
  <c r="AD87" i="154"/>
  <c r="AE3" i="154"/>
  <c r="AD3" i="154"/>
  <c r="Z3" i="154"/>
  <c r="Y3" i="154"/>
  <c r="U3" i="154"/>
  <c r="T3" i="154"/>
  <c r="P3" i="154"/>
  <c r="O3" i="154"/>
  <c r="K3" i="154"/>
  <c r="J3" i="154"/>
  <c r="F3" i="154"/>
  <c r="E3" i="154"/>
  <c r="AI85" i="154"/>
  <c r="AD85" i="154"/>
  <c r="AD1" i="154"/>
  <c r="Y1" i="154"/>
  <c r="T1" i="154"/>
  <c r="O1" i="154"/>
  <c r="J1" i="154"/>
  <c r="A1" i="154"/>
  <c r="AJ81" i="153"/>
  <c r="AI81" i="153"/>
  <c r="AJ80" i="153"/>
  <c r="AI80" i="153"/>
  <c r="AJ79" i="153"/>
  <c r="AI79" i="153"/>
  <c r="P163" i="153"/>
  <c r="O163" i="153"/>
  <c r="AJ78" i="153"/>
  <c r="AI78" i="153"/>
  <c r="P162" i="153"/>
  <c r="O162" i="153"/>
  <c r="AJ77" i="153"/>
  <c r="AI77" i="153"/>
  <c r="P161" i="153"/>
  <c r="O161" i="153"/>
  <c r="U160" i="153"/>
  <c r="T160" i="153"/>
  <c r="P160" i="153"/>
  <c r="O160" i="153"/>
  <c r="AJ75" i="153"/>
  <c r="AI75" i="153"/>
  <c r="AJ74" i="153"/>
  <c r="AI74" i="153"/>
  <c r="P158" i="153"/>
  <c r="O158" i="153"/>
  <c r="F158" i="153"/>
  <c r="E158" i="153"/>
  <c r="P157" i="153"/>
  <c r="O157" i="153"/>
  <c r="F157" i="153"/>
  <c r="E157" i="153"/>
  <c r="U156" i="153"/>
  <c r="T156" i="153"/>
  <c r="P156" i="153"/>
  <c r="O156" i="153"/>
  <c r="U154" i="153"/>
  <c r="T154" i="153"/>
  <c r="P154" i="153"/>
  <c r="O154" i="153"/>
  <c r="AJ69" i="153"/>
  <c r="AI69" i="153"/>
  <c r="P153" i="153"/>
  <c r="O153" i="153"/>
  <c r="F153" i="153"/>
  <c r="E153" i="153"/>
  <c r="P152" i="153"/>
  <c r="O152" i="153"/>
  <c r="F152" i="153"/>
  <c r="E152" i="153"/>
  <c r="U151" i="153"/>
  <c r="T151" i="153"/>
  <c r="P151" i="153"/>
  <c r="O151" i="153"/>
  <c r="F151" i="153"/>
  <c r="E151" i="153"/>
  <c r="AJ66" i="153"/>
  <c r="AI66" i="153"/>
  <c r="P150" i="153"/>
  <c r="O150" i="153"/>
  <c r="F150" i="153"/>
  <c r="E150" i="153"/>
  <c r="P149" i="153"/>
  <c r="O149" i="153"/>
  <c r="F149" i="153"/>
  <c r="E149" i="153"/>
  <c r="U148" i="153"/>
  <c r="T148" i="153"/>
  <c r="P148" i="153"/>
  <c r="O148" i="153"/>
  <c r="F148" i="153"/>
  <c r="E148" i="153"/>
  <c r="AJ63" i="153"/>
  <c r="AI63" i="153"/>
  <c r="F147" i="153"/>
  <c r="E147" i="153"/>
  <c r="P146" i="153"/>
  <c r="O146" i="153"/>
  <c r="U145" i="153"/>
  <c r="T145" i="153"/>
  <c r="AJ60" i="153"/>
  <c r="AI60" i="153"/>
  <c r="P144" i="153"/>
  <c r="O144" i="153"/>
  <c r="F144" i="153"/>
  <c r="E144" i="153"/>
  <c r="P143" i="153"/>
  <c r="O143" i="153"/>
  <c r="AJ58" i="153"/>
  <c r="AI58" i="153"/>
  <c r="U142" i="153"/>
  <c r="T142" i="153"/>
  <c r="P142" i="153"/>
  <c r="O142" i="153"/>
  <c r="K142" i="153"/>
  <c r="J142" i="153"/>
  <c r="P141" i="153"/>
  <c r="O141" i="153"/>
  <c r="F141" i="153"/>
  <c r="E141" i="153"/>
  <c r="AJ56" i="153"/>
  <c r="AI56" i="153"/>
  <c r="P140" i="153"/>
  <c r="O140" i="153"/>
  <c r="AJ55" i="153"/>
  <c r="AI55" i="153"/>
  <c r="Z139" i="153"/>
  <c r="Y139" i="153"/>
  <c r="P139" i="153"/>
  <c r="O139" i="153"/>
  <c r="K139" i="153"/>
  <c r="J139" i="153"/>
  <c r="AJ54" i="153"/>
  <c r="AI54" i="153"/>
  <c r="U138" i="153"/>
  <c r="T138" i="153"/>
  <c r="P138" i="153"/>
  <c r="O138" i="153"/>
  <c r="F138" i="153"/>
  <c r="E138" i="153"/>
  <c r="AO62" i="153"/>
  <c r="AN62" i="153"/>
  <c r="Z137" i="153"/>
  <c r="Y137" i="153"/>
  <c r="P137" i="153"/>
  <c r="O137" i="153"/>
  <c r="U136" i="153"/>
  <c r="T136" i="153"/>
  <c r="P136" i="153"/>
  <c r="O136" i="153"/>
  <c r="K136" i="153"/>
  <c r="J136" i="153"/>
  <c r="F136" i="153"/>
  <c r="E136" i="153"/>
  <c r="AJ51" i="153"/>
  <c r="AI51" i="153"/>
  <c r="Z135" i="153"/>
  <c r="Y135" i="153"/>
  <c r="P135" i="153"/>
  <c r="O135" i="153"/>
  <c r="AO59" i="153"/>
  <c r="AN59" i="153"/>
  <c r="AJ50" i="153"/>
  <c r="AI50" i="153"/>
  <c r="U134" i="153"/>
  <c r="T134" i="153"/>
  <c r="F134" i="153"/>
  <c r="E134" i="153"/>
  <c r="Z133" i="153"/>
  <c r="Y133" i="153"/>
  <c r="P133" i="153"/>
  <c r="O133" i="153"/>
  <c r="AO57" i="153"/>
  <c r="AN57" i="153"/>
  <c r="AJ48" i="153"/>
  <c r="AI48" i="153"/>
  <c r="Z132" i="153"/>
  <c r="Y132" i="153"/>
  <c r="P132" i="153"/>
  <c r="O132" i="153"/>
  <c r="AO56" i="153"/>
  <c r="AN56" i="153"/>
  <c r="AJ47" i="153"/>
  <c r="AI47" i="153"/>
  <c r="U131" i="153"/>
  <c r="T131" i="153"/>
  <c r="P131" i="153"/>
  <c r="O131" i="153"/>
  <c r="K131" i="153"/>
  <c r="J131" i="153"/>
  <c r="F131" i="153"/>
  <c r="E131" i="153"/>
  <c r="AO55" i="153"/>
  <c r="AN55" i="153"/>
  <c r="AJ46" i="153"/>
  <c r="AI46" i="153"/>
  <c r="Z130" i="153"/>
  <c r="Y130" i="153"/>
  <c r="P130" i="153"/>
  <c r="O130" i="153"/>
  <c r="F130" i="153"/>
  <c r="E130" i="153"/>
  <c r="AO54" i="153"/>
  <c r="AN54" i="153"/>
  <c r="AJ45" i="153"/>
  <c r="AI45" i="153"/>
  <c r="K129" i="153"/>
  <c r="J129" i="153"/>
  <c r="AO53" i="153"/>
  <c r="AN53" i="153"/>
  <c r="AJ44" i="153"/>
  <c r="AI44" i="153"/>
  <c r="Z128" i="153"/>
  <c r="Y128" i="153"/>
  <c r="U128" i="153"/>
  <c r="T128" i="153"/>
  <c r="P128" i="153"/>
  <c r="O128" i="153"/>
  <c r="K128" i="153"/>
  <c r="J128" i="153"/>
  <c r="F128" i="153"/>
  <c r="E128" i="153"/>
  <c r="AJ43" i="153"/>
  <c r="AI43" i="153"/>
  <c r="P127" i="153"/>
  <c r="O127" i="153"/>
  <c r="AO51" i="153"/>
  <c r="AN51" i="153"/>
  <c r="Z126" i="153"/>
  <c r="Y126" i="153"/>
  <c r="U126" i="153"/>
  <c r="T126" i="153"/>
  <c r="E126" i="153"/>
  <c r="AO50" i="153"/>
  <c r="AN50" i="153"/>
  <c r="P125" i="153"/>
  <c r="O125" i="153"/>
  <c r="K125" i="153"/>
  <c r="J125" i="153"/>
  <c r="AO49" i="153"/>
  <c r="AN49" i="153"/>
  <c r="AJ40" i="153"/>
  <c r="AI40" i="153"/>
  <c r="Z124" i="153"/>
  <c r="Y124" i="153"/>
  <c r="U124" i="153"/>
  <c r="T124" i="153"/>
  <c r="P124" i="153"/>
  <c r="O124" i="153"/>
  <c r="AJ39" i="153"/>
  <c r="AI39" i="153"/>
  <c r="Z123" i="153"/>
  <c r="Y123" i="153"/>
  <c r="P123" i="153"/>
  <c r="O123" i="153"/>
  <c r="AO47" i="153"/>
  <c r="AN47" i="153"/>
  <c r="AJ38" i="153"/>
  <c r="AI38" i="153"/>
  <c r="U122" i="153"/>
  <c r="T122" i="153"/>
  <c r="P122" i="153"/>
  <c r="O122" i="153"/>
  <c r="AJ37" i="153"/>
  <c r="AI37" i="153"/>
  <c r="Z121" i="153"/>
  <c r="Y121" i="153"/>
  <c r="P121" i="153"/>
  <c r="O121" i="153"/>
  <c r="K121" i="153"/>
  <c r="J121" i="153"/>
  <c r="F121" i="153"/>
  <c r="E121" i="153"/>
  <c r="AJ35" i="153"/>
  <c r="AI35" i="153"/>
  <c r="Z119" i="153"/>
  <c r="Y119" i="153"/>
  <c r="P119" i="153"/>
  <c r="O119" i="153"/>
  <c r="AO43" i="153"/>
  <c r="AN43" i="153"/>
  <c r="U118" i="153"/>
  <c r="T118" i="153"/>
  <c r="AJ33" i="153"/>
  <c r="AI33" i="153"/>
  <c r="Z117" i="153"/>
  <c r="Y117" i="153"/>
  <c r="P117" i="153"/>
  <c r="O117" i="153"/>
  <c r="F117" i="153"/>
  <c r="E117" i="153"/>
  <c r="AJ32" i="153"/>
  <c r="AI32" i="153"/>
  <c r="U116" i="153"/>
  <c r="T116" i="153"/>
  <c r="K116" i="153"/>
  <c r="J116" i="153"/>
  <c r="F116" i="153"/>
  <c r="E116" i="153"/>
  <c r="AO40" i="153"/>
  <c r="AN40" i="153"/>
  <c r="AJ31" i="153"/>
  <c r="AI31" i="153"/>
  <c r="Z115" i="153"/>
  <c r="Y115" i="153"/>
  <c r="U115" i="153"/>
  <c r="T115" i="153"/>
  <c r="P115" i="153"/>
  <c r="O115" i="153"/>
  <c r="K115" i="153"/>
  <c r="J115" i="153"/>
  <c r="AO39" i="153"/>
  <c r="AN39" i="153"/>
  <c r="AJ30" i="153"/>
  <c r="AI30" i="153"/>
  <c r="F114" i="153"/>
  <c r="E114" i="153"/>
  <c r="AJ29" i="153"/>
  <c r="AI29" i="153"/>
  <c r="Z113" i="153"/>
  <c r="Y113" i="153"/>
  <c r="U113" i="153"/>
  <c r="T113" i="153"/>
  <c r="AJ28" i="153"/>
  <c r="AI28" i="153"/>
  <c r="K112" i="153"/>
  <c r="J112" i="153"/>
  <c r="F112" i="153"/>
  <c r="E112" i="153"/>
  <c r="AO36" i="153"/>
  <c r="AN36" i="153"/>
  <c r="U111" i="153"/>
  <c r="T111" i="153"/>
  <c r="P111" i="153"/>
  <c r="O111" i="153"/>
  <c r="AJ26" i="153"/>
  <c r="AI26" i="153"/>
  <c r="Z110" i="153"/>
  <c r="Y110" i="153"/>
  <c r="U110" i="153"/>
  <c r="T110" i="153"/>
  <c r="AO34" i="153"/>
  <c r="AN34" i="153"/>
  <c r="AJ25" i="153"/>
  <c r="AI25" i="153"/>
  <c r="U109" i="153"/>
  <c r="K109" i="153"/>
  <c r="J109" i="153"/>
  <c r="U108" i="153"/>
  <c r="P108" i="153"/>
  <c r="O108" i="153"/>
  <c r="K108" i="153"/>
  <c r="J108" i="153"/>
  <c r="F108" i="153"/>
  <c r="E108" i="153"/>
  <c r="AN32" i="153"/>
  <c r="AJ23" i="153"/>
  <c r="AI23" i="153"/>
  <c r="Z107" i="153"/>
  <c r="Y107" i="153"/>
  <c r="U107" i="153"/>
  <c r="F107" i="153"/>
  <c r="E107" i="153"/>
  <c r="AJ22" i="153"/>
  <c r="AI22" i="153"/>
  <c r="U106" i="153"/>
  <c r="O106" i="153"/>
  <c r="B106" i="153"/>
  <c r="A106" i="153"/>
  <c r="AJ21" i="153"/>
  <c r="AI21" i="153"/>
  <c r="Z105" i="153"/>
  <c r="Y105" i="153"/>
  <c r="U105" i="153"/>
  <c r="K105" i="153"/>
  <c r="J105" i="153"/>
  <c r="B105" i="153"/>
  <c r="A105" i="153"/>
  <c r="AJ20" i="153"/>
  <c r="AI20" i="153"/>
  <c r="U104" i="153"/>
  <c r="F104" i="153"/>
  <c r="E104" i="153"/>
  <c r="B104" i="153"/>
  <c r="A104" i="153"/>
  <c r="AO28" i="153"/>
  <c r="AN28" i="153"/>
  <c r="Z103" i="153"/>
  <c r="Y103" i="153"/>
  <c r="U103" i="153"/>
  <c r="F103" i="153"/>
  <c r="E103" i="153"/>
  <c r="B103" i="153"/>
  <c r="A103" i="153"/>
  <c r="U102" i="153"/>
  <c r="P102" i="153"/>
  <c r="O102" i="153"/>
  <c r="F102" i="153"/>
  <c r="E102" i="153"/>
  <c r="B102" i="153"/>
  <c r="A102" i="153"/>
  <c r="AO26" i="153"/>
  <c r="AN26" i="153"/>
  <c r="AJ17" i="153"/>
  <c r="AI17" i="153"/>
  <c r="U101" i="153"/>
  <c r="B101" i="153"/>
  <c r="A101" i="153"/>
  <c r="Z100" i="153"/>
  <c r="Y100" i="153"/>
  <c r="U100" i="153"/>
  <c r="K100" i="153"/>
  <c r="J100" i="153"/>
  <c r="F100" i="153"/>
  <c r="E100" i="153"/>
  <c r="B100" i="153"/>
  <c r="A100" i="153"/>
  <c r="Z99" i="153"/>
  <c r="Y99" i="153"/>
  <c r="U99" i="153"/>
  <c r="B99" i="153"/>
  <c r="A99" i="153"/>
  <c r="AO23" i="153"/>
  <c r="AN23" i="153"/>
  <c r="U98" i="153"/>
  <c r="P98" i="153"/>
  <c r="O98" i="153"/>
  <c r="F98" i="153"/>
  <c r="E98" i="153"/>
  <c r="B98" i="153"/>
  <c r="A98" i="153"/>
  <c r="AJ13" i="153"/>
  <c r="AI13" i="153"/>
  <c r="Z97" i="153"/>
  <c r="Y97" i="153"/>
  <c r="U97" i="153"/>
  <c r="B97" i="153"/>
  <c r="A97" i="153"/>
  <c r="U96" i="153"/>
  <c r="F96" i="153"/>
  <c r="E96" i="153"/>
  <c r="B96" i="153"/>
  <c r="A96" i="153"/>
  <c r="AO20" i="153"/>
  <c r="AN20" i="153"/>
  <c r="Z95" i="153"/>
  <c r="Y95" i="153"/>
  <c r="U95" i="153"/>
  <c r="P95" i="153"/>
  <c r="O95" i="153"/>
  <c r="F95" i="153"/>
  <c r="E95" i="153"/>
  <c r="B95" i="153"/>
  <c r="A95" i="153"/>
  <c r="AJ10" i="153"/>
  <c r="AI10" i="153"/>
  <c r="Z94" i="153"/>
  <c r="Y94" i="153"/>
  <c r="U94" i="153"/>
  <c r="K94" i="153"/>
  <c r="J94" i="153"/>
  <c r="F94" i="153"/>
  <c r="E94" i="153"/>
  <c r="B94" i="153"/>
  <c r="A94" i="153"/>
  <c r="AO18" i="153"/>
  <c r="AN18" i="153"/>
  <c r="AJ9" i="153"/>
  <c r="AI9" i="153"/>
  <c r="Z93" i="153"/>
  <c r="Y93" i="153"/>
  <c r="U93" i="153"/>
  <c r="B93" i="153"/>
  <c r="A93" i="153"/>
  <c r="AJ8" i="153"/>
  <c r="AI8" i="153"/>
  <c r="U92" i="153"/>
  <c r="P92" i="153"/>
  <c r="O92" i="153"/>
  <c r="F92" i="153"/>
  <c r="E92" i="153"/>
  <c r="B92" i="153"/>
  <c r="A92" i="153"/>
  <c r="AJ7" i="153"/>
  <c r="AI7" i="153"/>
  <c r="Z91" i="153"/>
  <c r="Y91" i="153"/>
  <c r="U91" i="153"/>
  <c r="F91" i="153"/>
  <c r="E91" i="153"/>
  <c r="B91" i="153"/>
  <c r="A91" i="153"/>
  <c r="AO15" i="153"/>
  <c r="AN15" i="153"/>
  <c r="AJ6" i="153"/>
  <c r="AI6" i="153"/>
  <c r="U90" i="153"/>
  <c r="T90" i="153"/>
  <c r="B90" i="153"/>
  <c r="A90" i="153"/>
  <c r="AJ5" i="153"/>
  <c r="AI5" i="153"/>
  <c r="Z89" i="153"/>
  <c r="Y89" i="153"/>
  <c r="P89" i="153"/>
  <c r="O89" i="153"/>
  <c r="B89" i="153"/>
  <c r="A89" i="153"/>
  <c r="AJ4" i="153"/>
  <c r="AI4" i="153"/>
  <c r="K88" i="153"/>
  <c r="J88" i="153"/>
  <c r="C88" i="153"/>
  <c r="A88" i="153"/>
  <c r="AO12" i="153"/>
  <c r="AN12" i="153"/>
  <c r="AJ3" i="153"/>
  <c r="AI3" i="153"/>
  <c r="Z87" i="153"/>
  <c r="Y87" i="153"/>
  <c r="U87" i="153"/>
  <c r="T87" i="153"/>
  <c r="P87" i="153"/>
  <c r="O87" i="153"/>
  <c r="K87" i="153"/>
  <c r="J87" i="153"/>
  <c r="F87" i="153"/>
  <c r="E87" i="153"/>
  <c r="AN1" i="153"/>
  <c r="AI1" i="153"/>
  <c r="Y85" i="153"/>
  <c r="T85" i="153"/>
  <c r="O85" i="153"/>
  <c r="J85" i="153"/>
  <c r="E85" i="153"/>
  <c r="AO9" i="153"/>
  <c r="AN9" i="153"/>
  <c r="P81" i="153"/>
  <c r="O81" i="153"/>
  <c r="P80" i="153"/>
  <c r="O80" i="153"/>
  <c r="AO6" i="153"/>
  <c r="AN6" i="153"/>
  <c r="AE79" i="153"/>
  <c r="AD79" i="153"/>
  <c r="AE78" i="153"/>
  <c r="AD78" i="153"/>
  <c r="AE77" i="153"/>
  <c r="AD77" i="153"/>
  <c r="AO3" i="153"/>
  <c r="AN3" i="153"/>
  <c r="AE76" i="153"/>
  <c r="AD76" i="153"/>
  <c r="P76" i="153"/>
  <c r="O76" i="153"/>
  <c r="P75" i="153"/>
  <c r="O75" i="153"/>
  <c r="AE74" i="153"/>
  <c r="AD74" i="153"/>
  <c r="AJ157" i="153"/>
  <c r="AI157" i="153"/>
  <c r="AE157" i="153"/>
  <c r="AD157" i="153"/>
  <c r="AE73" i="153"/>
  <c r="AD73" i="153"/>
  <c r="P73" i="153"/>
  <c r="O73" i="153"/>
  <c r="AE72" i="153"/>
  <c r="AD72" i="153"/>
  <c r="AE71" i="153"/>
  <c r="AD71" i="153"/>
  <c r="U71" i="153"/>
  <c r="T71" i="153"/>
  <c r="AJ154" i="153"/>
  <c r="AI154" i="153"/>
  <c r="AE70" i="153"/>
  <c r="AD70" i="153"/>
  <c r="U70" i="153"/>
  <c r="T70" i="153"/>
  <c r="P70" i="153"/>
  <c r="O70" i="153"/>
  <c r="AE69" i="153"/>
  <c r="AD69" i="153"/>
  <c r="P69" i="153"/>
  <c r="O69" i="153"/>
  <c r="AE68" i="153"/>
  <c r="AD68" i="153"/>
  <c r="U68" i="153"/>
  <c r="T68" i="153"/>
  <c r="U67" i="153"/>
  <c r="T67" i="153"/>
  <c r="P67" i="153"/>
  <c r="O67" i="153"/>
  <c r="AJ150" i="153"/>
  <c r="AI150" i="153"/>
  <c r="AE149" i="153"/>
  <c r="AD149" i="153"/>
  <c r="AJ148" i="153"/>
  <c r="AI148" i="153"/>
  <c r="AE64" i="153"/>
  <c r="AD64" i="153"/>
  <c r="U64" i="153"/>
  <c r="T64" i="153"/>
  <c r="P64" i="153"/>
  <c r="O64" i="153"/>
  <c r="U63" i="153"/>
  <c r="T63" i="153"/>
  <c r="P63" i="153"/>
  <c r="O63" i="153"/>
  <c r="F63" i="153"/>
  <c r="E63" i="153"/>
  <c r="AE62" i="153"/>
  <c r="AD62" i="153"/>
  <c r="U62" i="153"/>
  <c r="T62" i="153"/>
  <c r="F62" i="153"/>
  <c r="E62" i="153"/>
  <c r="AJ145" i="153"/>
  <c r="AI145" i="153"/>
  <c r="AE145" i="153"/>
  <c r="AD145" i="153"/>
  <c r="U61" i="153"/>
  <c r="T61" i="153"/>
  <c r="F61" i="153"/>
  <c r="E61" i="153"/>
  <c r="AJ144" i="153"/>
  <c r="AE144" i="153"/>
  <c r="AE60" i="153"/>
  <c r="AD60" i="153"/>
  <c r="U60" i="153"/>
  <c r="T60" i="153"/>
  <c r="F60" i="153"/>
  <c r="E60" i="153"/>
  <c r="AE143" i="153"/>
  <c r="AE59" i="153"/>
  <c r="AD59" i="153"/>
  <c r="P59" i="153"/>
  <c r="O59" i="153"/>
  <c r="F59" i="153"/>
  <c r="E59" i="153"/>
  <c r="AE142" i="153"/>
  <c r="U58" i="153"/>
  <c r="T58" i="153"/>
  <c r="F58" i="153"/>
  <c r="E58" i="153"/>
  <c r="AE141" i="153"/>
  <c r="AE57" i="153"/>
  <c r="AD57" i="153"/>
  <c r="P57" i="153"/>
  <c r="O57" i="153"/>
  <c r="F57" i="153"/>
  <c r="E57" i="153"/>
  <c r="AE140" i="153"/>
  <c r="AE56" i="153"/>
  <c r="AD56" i="153"/>
  <c r="U56" i="153"/>
  <c r="T56" i="153"/>
  <c r="F56" i="153"/>
  <c r="E56" i="153"/>
  <c r="AJ139" i="153"/>
  <c r="AI139" i="153"/>
  <c r="AE139" i="153"/>
  <c r="AE55" i="153"/>
  <c r="AD55" i="153"/>
  <c r="AE138" i="153"/>
  <c r="U54" i="153"/>
  <c r="T54" i="153"/>
  <c r="P54" i="153"/>
  <c r="O54" i="153"/>
  <c r="F54" i="153"/>
  <c r="E54" i="153"/>
  <c r="AE137" i="153"/>
  <c r="Z53" i="153"/>
  <c r="Y53" i="153"/>
  <c r="P53" i="153"/>
  <c r="O53" i="153"/>
  <c r="AE136" i="153"/>
  <c r="AE52" i="153"/>
  <c r="AD52" i="153"/>
  <c r="AE135" i="153"/>
  <c r="AE51" i="153"/>
  <c r="AD51" i="153"/>
  <c r="Z51" i="153"/>
  <c r="Y51" i="153"/>
  <c r="P51" i="153"/>
  <c r="O51" i="153"/>
  <c r="AJ134" i="153"/>
  <c r="AI134" i="153"/>
  <c r="AE134" i="153"/>
  <c r="AD134" i="153"/>
  <c r="Z50" i="153"/>
  <c r="Y50" i="153"/>
  <c r="U50" i="153"/>
  <c r="T50" i="153"/>
  <c r="F50" i="153"/>
  <c r="E50" i="153"/>
  <c r="AE133" i="153"/>
  <c r="AD133" i="153"/>
  <c r="AE49" i="153"/>
  <c r="AD49" i="153"/>
  <c r="Z49" i="153"/>
  <c r="Y49" i="153"/>
  <c r="K49" i="153"/>
  <c r="J49" i="153"/>
  <c r="AE132" i="153"/>
  <c r="AD132" i="153"/>
  <c r="AE48" i="153"/>
  <c r="AD48" i="153"/>
  <c r="Z48" i="153"/>
  <c r="Y48" i="153"/>
  <c r="K48" i="153"/>
  <c r="J48" i="153"/>
  <c r="AE131" i="153"/>
  <c r="AD131" i="153"/>
  <c r="AE47" i="153"/>
  <c r="AD47" i="153"/>
  <c r="Z47" i="153"/>
  <c r="Y47" i="153"/>
  <c r="P47" i="153"/>
  <c r="O47" i="153"/>
  <c r="F47" i="153"/>
  <c r="E47" i="153"/>
  <c r="AE130" i="153"/>
  <c r="AD130" i="153"/>
  <c r="Z46" i="153"/>
  <c r="Y46" i="153"/>
  <c r="U46" i="153"/>
  <c r="T46" i="153"/>
  <c r="P46" i="153"/>
  <c r="O46" i="153"/>
  <c r="K46" i="153"/>
  <c r="J46" i="153"/>
  <c r="AJ129" i="153"/>
  <c r="AI129" i="153"/>
  <c r="AE129" i="153"/>
  <c r="AD129" i="153"/>
  <c r="U45" i="153"/>
  <c r="T45" i="153"/>
  <c r="P45" i="153"/>
  <c r="O45" i="153"/>
  <c r="AJ128" i="153"/>
  <c r="AE128" i="153"/>
  <c r="AD128" i="153"/>
  <c r="AE44" i="153"/>
  <c r="AD44" i="153"/>
  <c r="Z44" i="153"/>
  <c r="Y44" i="153"/>
  <c r="F44" i="153"/>
  <c r="E44" i="153"/>
  <c r="AE127" i="153"/>
  <c r="AD127" i="153"/>
  <c r="K43" i="153"/>
  <c r="J43" i="153"/>
  <c r="F43" i="153"/>
  <c r="E43" i="153"/>
  <c r="AE126" i="153"/>
  <c r="AD126" i="153"/>
  <c r="AE42" i="153"/>
  <c r="AD42" i="153"/>
  <c r="Z42" i="153"/>
  <c r="Y42" i="153"/>
  <c r="U42" i="153"/>
  <c r="T42" i="153"/>
  <c r="P42" i="153"/>
  <c r="O42" i="153"/>
  <c r="F42" i="153"/>
  <c r="E42" i="153"/>
  <c r="AJ125" i="153"/>
  <c r="AI125" i="153"/>
  <c r="AE125" i="153"/>
  <c r="AD125" i="153"/>
  <c r="AE41" i="153"/>
  <c r="AD41" i="153"/>
  <c r="Z41" i="153"/>
  <c r="Y41" i="153"/>
  <c r="U41" i="153"/>
  <c r="T41" i="153"/>
  <c r="K41" i="153"/>
  <c r="J41" i="153"/>
  <c r="F41" i="153"/>
  <c r="E41" i="153"/>
  <c r="AE124" i="153"/>
  <c r="AD124" i="153"/>
  <c r="Z40" i="153"/>
  <c r="Y40" i="153"/>
  <c r="U40" i="153"/>
  <c r="T40" i="153"/>
  <c r="K40" i="153"/>
  <c r="J40" i="153"/>
  <c r="F40" i="153"/>
  <c r="E40" i="153"/>
  <c r="Z39" i="153"/>
  <c r="Y39" i="153"/>
  <c r="U39" i="153"/>
  <c r="T39" i="153"/>
  <c r="P39" i="153"/>
  <c r="O39" i="153"/>
  <c r="K39" i="153"/>
  <c r="J39" i="153"/>
  <c r="F39" i="153"/>
  <c r="E39" i="153"/>
  <c r="AJ122" i="153"/>
  <c r="AI122" i="153"/>
  <c r="AE122" i="153"/>
  <c r="AD122" i="153"/>
  <c r="AE38" i="153"/>
  <c r="AD38" i="153"/>
  <c r="Z38" i="153"/>
  <c r="Y38" i="153"/>
  <c r="U38" i="153"/>
  <c r="T38" i="153"/>
  <c r="AE121" i="153"/>
  <c r="AD121" i="153"/>
  <c r="Z37" i="153"/>
  <c r="Y37" i="153"/>
  <c r="U37" i="153"/>
  <c r="T37" i="153"/>
  <c r="AE120" i="153"/>
  <c r="AD120" i="153"/>
  <c r="AE36" i="153"/>
  <c r="AD36" i="153"/>
  <c r="U36" i="153"/>
  <c r="T36" i="153"/>
  <c r="P36" i="153"/>
  <c r="O36" i="153"/>
  <c r="F36" i="153"/>
  <c r="E36" i="153"/>
  <c r="AE35" i="153"/>
  <c r="AD35" i="153"/>
  <c r="Z35" i="153"/>
  <c r="Y35" i="153"/>
  <c r="F35" i="153"/>
  <c r="E35" i="153"/>
  <c r="AJ118" i="153"/>
  <c r="AI118" i="153"/>
  <c r="AE118" i="153"/>
  <c r="AD118" i="153"/>
  <c r="AE34" i="153"/>
  <c r="AD34" i="153"/>
  <c r="P34" i="153"/>
  <c r="O34" i="153"/>
  <c r="F34" i="153"/>
  <c r="E34" i="153"/>
  <c r="AJ117" i="153"/>
  <c r="AE33" i="153"/>
  <c r="AD33" i="153"/>
  <c r="K33" i="153"/>
  <c r="J33" i="153"/>
  <c r="AE116" i="153"/>
  <c r="AD116" i="153"/>
  <c r="AE32" i="153"/>
  <c r="AD32" i="153"/>
  <c r="Z32" i="153"/>
  <c r="Y32" i="153"/>
  <c r="U32" i="153"/>
  <c r="T32" i="153"/>
  <c r="K32" i="153"/>
  <c r="J32" i="153"/>
  <c r="AE31" i="153"/>
  <c r="AD31" i="153"/>
  <c r="U31" i="153"/>
  <c r="T31" i="153"/>
  <c r="P31" i="153"/>
  <c r="O31" i="153"/>
  <c r="K31" i="153"/>
  <c r="J31" i="153"/>
  <c r="F31" i="153"/>
  <c r="E31" i="153"/>
  <c r="AJ114" i="153"/>
  <c r="AI114" i="153"/>
  <c r="AE114" i="153"/>
  <c r="AD114" i="153"/>
  <c r="AE30" i="153"/>
  <c r="AD30" i="153"/>
  <c r="U30" i="153"/>
  <c r="T30" i="153"/>
  <c r="P30" i="153"/>
  <c r="O30" i="153"/>
  <c r="K30" i="153"/>
  <c r="J30" i="153"/>
  <c r="Z29" i="153"/>
  <c r="Y29" i="153"/>
  <c r="U29" i="153"/>
  <c r="T29" i="153"/>
  <c r="P29" i="153"/>
  <c r="K29" i="153"/>
  <c r="J29" i="153"/>
  <c r="F29" i="153"/>
  <c r="E29" i="153"/>
  <c r="AE112" i="153"/>
  <c r="AD112" i="153"/>
  <c r="AE28" i="153"/>
  <c r="AD28" i="153"/>
  <c r="U28" i="153"/>
  <c r="T28" i="153"/>
  <c r="P28" i="153"/>
  <c r="F28" i="153"/>
  <c r="E28" i="153"/>
  <c r="AJ111" i="153"/>
  <c r="AI111" i="153"/>
  <c r="AE111" i="153"/>
  <c r="AD111" i="153"/>
  <c r="AE27" i="153"/>
  <c r="AD27" i="153"/>
  <c r="Z27" i="153"/>
  <c r="Y27" i="153"/>
  <c r="U27" i="153"/>
  <c r="T27" i="153"/>
  <c r="P27" i="153"/>
  <c r="U26" i="153"/>
  <c r="T26" i="153"/>
  <c r="P26" i="153"/>
  <c r="F26" i="153"/>
  <c r="E26" i="153"/>
  <c r="AE109" i="153"/>
  <c r="AD109" i="153"/>
  <c r="AD25" i="153"/>
  <c r="U25" i="153"/>
  <c r="T25" i="153"/>
  <c r="P25" i="153"/>
  <c r="AJ108" i="153"/>
  <c r="AI108" i="153"/>
  <c r="AE108" i="153"/>
  <c r="AD108" i="153"/>
  <c r="Z24" i="153"/>
  <c r="Y24" i="153"/>
  <c r="U24" i="153"/>
  <c r="T24" i="153"/>
  <c r="F24" i="153"/>
  <c r="E24" i="153"/>
  <c r="AJ107" i="153"/>
  <c r="AE107" i="153"/>
  <c r="AD107" i="153"/>
  <c r="U23" i="153"/>
  <c r="T23" i="153"/>
  <c r="P23" i="153"/>
  <c r="O23" i="153"/>
  <c r="AE106" i="153"/>
  <c r="AD106" i="153"/>
  <c r="Y22" i="153"/>
  <c r="U22" i="153"/>
  <c r="T22" i="153"/>
  <c r="F22" i="153"/>
  <c r="E22" i="153"/>
  <c r="AE105" i="153"/>
  <c r="AD105" i="153"/>
  <c r="AE21" i="153"/>
  <c r="AD21" i="153"/>
  <c r="U21" i="153"/>
  <c r="T21" i="153"/>
  <c r="P21" i="153"/>
  <c r="O21" i="153"/>
  <c r="F21" i="153"/>
  <c r="E21" i="153"/>
  <c r="AE104" i="153"/>
  <c r="AD104" i="153"/>
  <c r="U20" i="153"/>
  <c r="T20" i="153"/>
  <c r="P20" i="153"/>
  <c r="F20" i="153"/>
  <c r="E20" i="153"/>
  <c r="AJ103" i="153"/>
  <c r="AI103" i="153"/>
  <c r="AE103" i="153"/>
  <c r="AD103" i="153"/>
  <c r="U19" i="153"/>
  <c r="T19" i="153"/>
  <c r="P19" i="153"/>
  <c r="K19" i="153"/>
  <c r="J19" i="153"/>
  <c r="AE18" i="153"/>
  <c r="AD18" i="153"/>
  <c r="Z18" i="153"/>
  <c r="Y18" i="153"/>
  <c r="U18" i="153"/>
  <c r="T18" i="153"/>
  <c r="P18" i="153"/>
  <c r="F18" i="153"/>
  <c r="E18" i="153"/>
  <c r="AE101" i="153"/>
  <c r="AD101" i="153"/>
  <c r="U17" i="153"/>
  <c r="T17" i="153"/>
  <c r="P17" i="153"/>
  <c r="Z16" i="153"/>
  <c r="Y16" i="153"/>
  <c r="U16" i="153"/>
  <c r="T16" i="153"/>
  <c r="P16" i="153"/>
  <c r="F16" i="153"/>
  <c r="E16" i="153"/>
  <c r="AJ99" i="153"/>
  <c r="AI99" i="153"/>
  <c r="AE99" i="153"/>
  <c r="AD99" i="153"/>
  <c r="AE15" i="153"/>
  <c r="AD15" i="153"/>
  <c r="U15" i="153"/>
  <c r="T15" i="153"/>
  <c r="P15" i="153"/>
  <c r="K15" i="153"/>
  <c r="J15" i="153"/>
  <c r="AE98" i="153"/>
  <c r="AD98" i="153"/>
  <c r="U14" i="153"/>
  <c r="T14" i="153"/>
  <c r="P14" i="153"/>
  <c r="K14" i="153"/>
  <c r="J14" i="153"/>
  <c r="F14" i="153"/>
  <c r="E14" i="153"/>
  <c r="AE97" i="153"/>
  <c r="AD97" i="153"/>
  <c r="AE13" i="153"/>
  <c r="AD13" i="153"/>
  <c r="P13" i="153"/>
  <c r="K13" i="153"/>
  <c r="J13" i="153"/>
  <c r="AE96" i="153"/>
  <c r="AD96" i="153"/>
  <c r="P12" i="153"/>
  <c r="F12" i="153"/>
  <c r="E12" i="153"/>
  <c r="AE11" i="153"/>
  <c r="AD11" i="153"/>
  <c r="U11" i="153"/>
  <c r="T11" i="153"/>
  <c r="K11" i="153"/>
  <c r="J11" i="153"/>
  <c r="AJ94" i="153"/>
  <c r="AI94" i="153"/>
  <c r="Z10" i="153"/>
  <c r="Y10" i="153"/>
  <c r="U10" i="153"/>
  <c r="T10" i="153"/>
  <c r="P10" i="153"/>
  <c r="O10" i="153"/>
  <c r="F10" i="153"/>
  <c r="E10" i="153"/>
  <c r="AJ93" i="153"/>
  <c r="AE93" i="153"/>
  <c r="AD93" i="153"/>
  <c r="U9" i="153"/>
  <c r="T9" i="153"/>
  <c r="AJ92" i="153"/>
  <c r="AI92" i="153"/>
  <c r="AE92" i="153"/>
  <c r="AD92" i="153"/>
  <c r="AE8" i="153"/>
  <c r="AD8" i="153"/>
  <c r="U8" i="153"/>
  <c r="T8" i="153"/>
  <c r="P8" i="153"/>
  <c r="O8" i="153"/>
  <c r="K8" i="153"/>
  <c r="J8" i="153"/>
  <c r="F8" i="153"/>
  <c r="E8" i="153"/>
  <c r="U7" i="153"/>
  <c r="T7" i="153"/>
  <c r="Z6" i="153"/>
  <c r="Y6" i="153"/>
  <c r="U6" i="153"/>
  <c r="T6" i="153"/>
  <c r="P6" i="153"/>
  <c r="O6" i="153"/>
  <c r="AE5" i="153"/>
  <c r="AD5" i="153"/>
  <c r="K5" i="153"/>
  <c r="J5" i="153"/>
  <c r="F5" i="153"/>
  <c r="E5" i="153"/>
  <c r="Z4" i="153"/>
  <c r="Y4" i="153"/>
  <c r="U4" i="153"/>
  <c r="T4" i="153"/>
  <c r="AJ87" i="153"/>
  <c r="AI87" i="153"/>
  <c r="AE87" i="153"/>
  <c r="AD87" i="153"/>
  <c r="AE3" i="153"/>
  <c r="AD3" i="153"/>
  <c r="Z3" i="153"/>
  <c r="Y3" i="153"/>
  <c r="U3" i="153"/>
  <c r="T3" i="153"/>
  <c r="P3" i="153"/>
  <c r="O3" i="153"/>
  <c r="K3" i="153"/>
  <c r="J3" i="153"/>
  <c r="F3" i="153"/>
  <c r="E3" i="153"/>
  <c r="AI85" i="153"/>
  <c r="AD85" i="153"/>
  <c r="AD1" i="153"/>
  <c r="Y1" i="153"/>
  <c r="T1" i="153"/>
  <c r="O1" i="153"/>
  <c r="J1" i="153"/>
  <c r="A1" i="153"/>
  <c r="AJ81" i="152"/>
  <c r="AI81" i="152"/>
  <c r="AJ80" i="152"/>
  <c r="AI80" i="152"/>
  <c r="AJ79" i="152"/>
  <c r="AI79" i="152"/>
  <c r="P163" i="152"/>
  <c r="O163" i="152"/>
  <c r="AJ78" i="152"/>
  <c r="AI78" i="152"/>
  <c r="P162" i="152"/>
  <c r="O162" i="152"/>
  <c r="AJ77" i="152"/>
  <c r="AI77" i="152"/>
  <c r="P161" i="152"/>
  <c r="O161" i="152"/>
  <c r="U160" i="152"/>
  <c r="T160" i="152"/>
  <c r="P160" i="152"/>
  <c r="O160" i="152"/>
  <c r="AJ75" i="152"/>
  <c r="AI75" i="152"/>
  <c r="AJ74" i="152"/>
  <c r="AI74" i="152"/>
  <c r="P158" i="152"/>
  <c r="O158" i="152"/>
  <c r="F158" i="152"/>
  <c r="E158" i="152"/>
  <c r="P157" i="152"/>
  <c r="O157" i="152"/>
  <c r="F157" i="152"/>
  <c r="E157" i="152"/>
  <c r="U156" i="152"/>
  <c r="T156" i="152"/>
  <c r="P156" i="152"/>
  <c r="O156" i="152"/>
  <c r="U154" i="152"/>
  <c r="T154" i="152"/>
  <c r="P154" i="152"/>
  <c r="O154" i="152"/>
  <c r="AJ69" i="152"/>
  <c r="AI69" i="152"/>
  <c r="P153" i="152"/>
  <c r="O153" i="152"/>
  <c r="F153" i="152"/>
  <c r="E153" i="152"/>
  <c r="P152" i="152"/>
  <c r="O152" i="152"/>
  <c r="F152" i="152"/>
  <c r="E152" i="152"/>
  <c r="U151" i="152"/>
  <c r="T151" i="152"/>
  <c r="P151" i="152"/>
  <c r="O151" i="152"/>
  <c r="F151" i="152"/>
  <c r="E151" i="152"/>
  <c r="AJ66" i="152"/>
  <c r="AI66" i="152"/>
  <c r="P150" i="152"/>
  <c r="O150" i="152"/>
  <c r="F150" i="152"/>
  <c r="E150" i="152"/>
  <c r="P149" i="152"/>
  <c r="O149" i="152"/>
  <c r="F149" i="152"/>
  <c r="E149" i="152"/>
  <c r="U148" i="152"/>
  <c r="T148" i="152"/>
  <c r="P148" i="152"/>
  <c r="O148" i="152"/>
  <c r="F148" i="152"/>
  <c r="E148" i="152"/>
  <c r="AJ63" i="152"/>
  <c r="AI63" i="152"/>
  <c r="F147" i="152"/>
  <c r="E147" i="152"/>
  <c r="P146" i="152"/>
  <c r="O146" i="152"/>
  <c r="U145" i="152"/>
  <c r="T145" i="152"/>
  <c r="AJ60" i="152"/>
  <c r="AI60" i="152"/>
  <c r="P144" i="152"/>
  <c r="O144" i="152"/>
  <c r="F144" i="152"/>
  <c r="E144" i="152"/>
  <c r="P143" i="152"/>
  <c r="O143" i="152"/>
  <c r="AJ58" i="152"/>
  <c r="AI58" i="152"/>
  <c r="U142" i="152"/>
  <c r="T142" i="152"/>
  <c r="P142" i="152"/>
  <c r="O142" i="152"/>
  <c r="K142" i="152"/>
  <c r="J142" i="152"/>
  <c r="P141" i="152"/>
  <c r="O141" i="152"/>
  <c r="F141" i="152"/>
  <c r="E141" i="152"/>
  <c r="AJ56" i="152"/>
  <c r="AI56" i="152"/>
  <c r="P140" i="152"/>
  <c r="O140" i="152"/>
  <c r="AJ55" i="152"/>
  <c r="AI55" i="152"/>
  <c r="Z139" i="152"/>
  <c r="Y139" i="152"/>
  <c r="P139" i="152"/>
  <c r="O139" i="152"/>
  <c r="K139" i="152"/>
  <c r="J139" i="152"/>
  <c r="AJ54" i="152"/>
  <c r="AI54" i="152"/>
  <c r="U138" i="152"/>
  <c r="T138" i="152"/>
  <c r="P138" i="152"/>
  <c r="O138" i="152"/>
  <c r="F138" i="152"/>
  <c r="E138" i="152"/>
  <c r="AO62" i="152"/>
  <c r="AN62" i="152"/>
  <c r="Z137" i="152"/>
  <c r="Y137" i="152"/>
  <c r="P137" i="152"/>
  <c r="O137" i="152"/>
  <c r="U136" i="152"/>
  <c r="T136" i="152"/>
  <c r="P136" i="152"/>
  <c r="O136" i="152"/>
  <c r="K136" i="152"/>
  <c r="J136" i="152"/>
  <c r="F136" i="152"/>
  <c r="E136" i="152"/>
  <c r="AJ51" i="152"/>
  <c r="AI51" i="152"/>
  <c r="Z135" i="152"/>
  <c r="Y135" i="152"/>
  <c r="P135" i="152"/>
  <c r="O135" i="152"/>
  <c r="AO59" i="152"/>
  <c r="AN59" i="152"/>
  <c r="AJ50" i="152"/>
  <c r="AI50" i="152"/>
  <c r="U134" i="152"/>
  <c r="T134" i="152"/>
  <c r="F134" i="152"/>
  <c r="E134" i="152"/>
  <c r="Z133" i="152"/>
  <c r="Y133" i="152"/>
  <c r="P133" i="152"/>
  <c r="O133" i="152"/>
  <c r="AO57" i="152"/>
  <c r="AN57" i="152"/>
  <c r="AJ48" i="152"/>
  <c r="AI48" i="152"/>
  <c r="Z132" i="152"/>
  <c r="Y132" i="152"/>
  <c r="P132" i="152"/>
  <c r="O132" i="152"/>
  <c r="AO56" i="152"/>
  <c r="AN56" i="152"/>
  <c r="AJ47" i="152"/>
  <c r="AI47" i="152"/>
  <c r="U131" i="152"/>
  <c r="T131" i="152"/>
  <c r="P131" i="152"/>
  <c r="O131" i="152"/>
  <c r="K131" i="152"/>
  <c r="J131" i="152"/>
  <c r="F131" i="152"/>
  <c r="E131" i="152"/>
  <c r="AO55" i="152"/>
  <c r="AN55" i="152"/>
  <c r="AJ46" i="152"/>
  <c r="AI46" i="152"/>
  <c r="Z130" i="152"/>
  <c r="Y130" i="152"/>
  <c r="P130" i="152"/>
  <c r="O130" i="152"/>
  <c r="F130" i="152"/>
  <c r="E130" i="152"/>
  <c r="AO54" i="152"/>
  <c r="AN54" i="152"/>
  <c r="AJ45" i="152"/>
  <c r="AI45" i="152"/>
  <c r="K129" i="152"/>
  <c r="J129" i="152"/>
  <c r="AO53" i="152"/>
  <c r="AN53" i="152"/>
  <c r="AJ44" i="152"/>
  <c r="AI44" i="152"/>
  <c r="Z128" i="152"/>
  <c r="Y128" i="152"/>
  <c r="U128" i="152"/>
  <c r="T128" i="152"/>
  <c r="P128" i="152"/>
  <c r="O128" i="152"/>
  <c r="K128" i="152"/>
  <c r="J128" i="152"/>
  <c r="F128" i="152"/>
  <c r="E128" i="152"/>
  <c r="AJ43" i="152"/>
  <c r="AI43" i="152"/>
  <c r="P127" i="152"/>
  <c r="O127" i="152"/>
  <c r="AO51" i="152"/>
  <c r="AN51" i="152"/>
  <c r="Z126" i="152"/>
  <c r="Y126" i="152"/>
  <c r="U126" i="152"/>
  <c r="T126" i="152"/>
  <c r="E126" i="152"/>
  <c r="AO50" i="152"/>
  <c r="AN50" i="152"/>
  <c r="P125" i="152"/>
  <c r="O125" i="152"/>
  <c r="K125" i="152"/>
  <c r="J125" i="152"/>
  <c r="AO49" i="152"/>
  <c r="AN49" i="152"/>
  <c r="AJ40" i="152"/>
  <c r="AI40" i="152"/>
  <c r="Z124" i="152"/>
  <c r="Y124" i="152"/>
  <c r="U124" i="152"/>
  <c r="T124" i="152"/>
  <c r="P124" i="152"/>
  <c r="O124" i="152"/>
  <c r="AJ39" i="152"/>
  <c r="AI39" i="152"/>
  <c r="Z123" i="152"/>
  <c r="Y123" i="152"/>
  <c r="P123" i="152"/>
  <c r="O123" i="152"/>
  <c r="AO47" i="152"/>
  <c r="AN47" i="152"/>
  <c r="AJ38" i="152"/>
  <c r="AI38" i="152"/>
  <c r="U122" i="152"/>
  <c r="T122" i="152"/>
  <c r="P122" i="152"/>
  <c r="O122" i="152"/>
  <c r="AJ37" i="152"/>
  <c r="AI37" i="152"/>
  <c r="Z121" i="152"/>
  <c r="Y121" i="152"/>
  <c r="P121" i="152"/>
  <c r="O121" i="152"/>
  <c r="K121" i="152"/>
  <c r="J121" i="152"/>
  <c r="F121" i="152"/>
  <c r="E121" i="152"/>
  <c r="AJ35" i="152"/>
  <c r="AI35" i="152"/>
  <c r="Z119" i="152"/>
  <c r="Y119" i="152"/>
  <c r="P119" i="152"/>
  <c r="O119" i="152"/>
  <c r="AO43" i="152"/>
  <c r="AN43" i="152"/>
  <c r="U118" i="152"/>
  <c r="T118" i="152"/>
  <c r="AJ33" i="152"/>
  <c r="AI33" i="152"/>
  <c r="Z117" i="152"/>
  <c r="Y117" i="152"/>
  <c r="P117" i="152"/>
  <c r="O117" i="152"/>
  <c r="F117" i="152"/>
  <c r="E117" i="152"/>
  <c r="AJ32" i="152"/>
  <c r="AI32" i="152"/>
  <c r="U116" i="152"/>
  <c r="T116" i="152"/>
  <c r="K116" i="152"/>
  <c r="J116" i="152"/>
  <c r="F116" i="152"/>
  <c r="E116" i="152"/>
  <c r="AO40" i="152"/>
  <c r="AN40" i="152"/>
  <c r="AJ31" i="152"/>
  <c r="AI31" i="152"/>
  <c r="Z115" i="152"/>
  <c r="Y115" i="152"/>
  <c r="U115" i="152"/>
  <c r="T115" i="152"/>
  <c r="P115" i="152"/>
  <c r="O115" i="152"/>
  <c r="K115" i="152"/>
  <c r="J115" i="152"/>
  <c r="AO39" i="152"/>
  <c r="AN39" i="152"/>
  <c r="AJ30" i="152"/>
  <c r="AI30" i="152"/>
  <c r="F114" i="152"/>
  <c r="E114" i="152"/>
  <c r="AJ29" i="152"/>
  <c r="AI29" i="152"/>
  <c r="Z113" i="152"/>
  <c r="Y113" i="152"/>
  <c r="U113" i="152"/>
  <c r="T113" i="152"/>
  <c r="AJ28" i="152"/>
  <c r="AI28" i="152"/>
  <c r="K112" i="152"/>
  <c r="J112" i="152"/>
  <c r="F112" i="152"/>
  <c r="E112" i="152"/>
  <c r="AO36" i="152"/>
  <c r="AN36" i="152"/>
  <c r="U111" i="152"/>
  <c r="T111" i="152"/>
  <c r="P111" i="152"/>
  <c r="O111" i="152"/>
  <c r="AJ26" i="152"/>
  <c r="AI26" i="152"/>
  <c r="Z110" i="152"/>
  <c r="Y110" i="152"/>
  <c r="U110" i="152"/>
  <c r="T110" i="152"/>
  <c r="AO34" i="152"/>
  <c r="AN34" i="152"/>
  <c r="AJ25" i="152"/>
  <c r="AI25" i="152"/>
  <c r="U109" i="152"/>
  <c r="K109" i="152"/>
  <c r="J109" i="152"/>
  <c r="U108" i="152"/>
  <c r="P108" i="152"/>
  <c r="O108" i="152"/>
  <c r="K108" i="152"/>
  <c r="J108" i="152"/>
  <c r="F108" i="152"/>
  <c r="E108" i="152"/>
  <c r="AN32" i="152"/>
  <c r="AJ23" i="152"/>
  <c r="AI23" i="152"/>
  <c r="Z107" i="152"/>
  <c r="Y107" i="152"/>
  <c r="U107" i="152"/>
  <c r="F107" i="152"/>
  <c r="E107" i="152"/>
  <c r="AJ22" i="152"/>
  <c r="AI22" i="152"/>
  <c r="U106" i="152"/>
  <c r="O106" i="152"/>
  <c r="B106" i="152"/>
  <c r="A106" i="152"/>
  <c r="AJ21" i="152"/>
  <c r="AI21" i="152"/>
  <c r="Z105" i="152"/>
  <c r="Y105" i="152"/>
  <c r="U105" i="152"/>
  <c r="K105" i="152"/>
  <c r="J105" i="152"/>
  <c r="B105" i="152"/>
  <c r="A105" i="152"/>
  <c r="AJ20" i="152"/>
  <c r="AI20" i="152"/>
  <c r="U104" i="152"/>
  <c r="F104" i="152"/>
  <c r="E104" i="152"/>
  <c r="B104" i="152"/>
  <c r="A104" i="152"/>
  <c r="AO28" i="152"/>
  <c r="AN28" i="152"/>
  <c r="Z103" i="152"/>
  <c r="Y103" i="152"/>
  <c r="U103" i="152"/>
  <c r="F103" i="152"/>
  <c r="E103" i="152"/>
  <c r="B103" i="152"/>
  <c r="A103" i="152"/>
  <c r="U102" i="152"/>
  <c r="P102" i="152"/>
  <c r="O102" i="152"/>
  <c r="F102" i="152"/>
  <c r="E102" i="152"/>
  <c r="B102" i="152"/>
  <c r="A102" i="152"/>
  <c r="AO26" i="152"/>
  <c r="AN26" i="152"/>
  <c r="AJ17" i="152"/>
  <c r="AI17" i="152"/>
  <c r="U101" i="152"/>
  <c r="B101" i="152"/>
  <c r="A101" i="152"/>
  <c r="Z100" i="152"/>
  <c r="Y100" i="152"/>
  <c r="U100" i="152"/>
  <c r="K100" i="152"/>
  <c r="J100" i="152"/>
  <c r="F100" i="152"/>
  <c r="E100" i="152"/>
  <c r="B100" i="152"/>
  <c r="A100" i="152"/>
  <c r="Z99" i="152"/>
  <c r="Y99" i="152"/>
  <c r="U99" i="152"/>
  <c r="B99" i="152"/>
  <c r="A99" i="152"/>
  <c r="AO23" i="152"/>
  <c r="AN23" i="152"/>
  <c r="U98" i="152"/>
  <c r="P98" i="152"/>
  <c r="O98" i="152"/>
  <c r="F98" i="152"/>
  <c r="E98" i="152"/>
  <c r="B98" i="152"/>
  <c r="A98" i="152"/>
  <c r="AJ13" i="152"/>
  <c r="AI13" i="152"/>
  <c r="Z97" i="152"/>
  <c r="Y97" i="152"/>
  <c r="U97" i="152"/>
  <c r="B97" i="152"/>
  <c r="A97" i="152"/>
  <c r="U96" i="152"/>
  <c r="F96" i="152"/>
  <c r="E96" i="152"/>
  <c r="B96" i="152"/>
  <c r="A96" i="152"/>
  <c r="AO20" i="152"/>
  <c r="AN20" i="152"/>
  <c r="Z95" i="152"/>
  <c r="Y95" i="152"/>
  <c r="U95" i="152"/>
  <c r="P95" i="152"/>
  <c r="O95" i="152"/>
  <c r="F95" i="152"/>
  <c r="E95" i="152"/>
  <c r="B95" i="152"/>
  <c r="A95" i="152"/>
  <c r="AJ10" i="152"/>
  <c r="AI10" i="152"/>
  <c r="Z94" i="152"/>
  <c r="Y94" i="152"/>
  <c r="U94" i="152"/>
  <c r="K94" i="152"/>
  <c r="J94" i="152"/>
  <c r="F94" i="152"/>
  <c r="E94" i="152"/>
  <c r="B94" i="152"/>
  <c r="A94" i="152"/>
  <c r="AO18" i="152"/>
  <c r="AN18" i="152"/>
  <c r="AJ9" i="152"/>
  <c r="AI9" i="152"/>
  <c r="Z93" i="152"/>
  <c r="Y93" i="152"/>
  <c r="U93" i="152"/>
  <c r="B93" i="152"/>
  <c r="A93" i="152"/>
  <c r="AJ8" i="152"/>
  <c r="AI8" i="152"/>
  <c r="U92" i="152"/>
  <c r="P92" i="152"/>
  <c r="O92" i="152"/>
  <c r="F92" i="152"/>
  <c r="E92" i="152"/>
  <c r="B92" i="152"/>
  <c r="A92" i="152"/>
  <c r="AJ7" i="152"/>
  <c r="AI7" i="152"/>
  <c r="Z91" i="152"/>
  <c r="Y91" i="152"/>
  <c r="U91" i="152"/>
  <c r="F91" i="152"/>
  <c r="E91" i="152"/>
  <c r="B91" i="152"/>
  <c r="A91" i="152"/>
  <c r="AO15" i="152"/>
  <c r="AN15" i="152"/>
  <c r="AJ6" i="152"/>
  <c r="AI6" i="152"/>
  <c r="U90" i="152"/>
  <c r="T90" i="152"/>
  <c r="B90" i="152"/>
  <c r="A90" i="152"/>
  <c r="AJ5" i="152"/>
  <c r="AI5" i="152"/>
  <c r="Z89" i="152"/>
  <c r="Y89" i="152"/>
  <c r="P89" i="152"/>
  <c r="O89" i="152"/>
  <c r="B89" i="152"/>
  <c r="A89" i="152"/>
  <c r="AJ4" i="152"/>
  <c r="AI4" i="152"/>
  <c r="K88" i="152"/>
  <c r="J88" i="152"/>
  <c r="C88" i="152"/>
  <c r="A88" i="152"/>
  <c r="AO12" i="152"/>
  <c r="AN12" i="152"/>
  <c r="AJ3" i="152"/>
  <c r="AI3" i="152"/>
  <c r="Z87" i="152"/>
  <c r="Y87" i="152"/>
  <c r="U87" i="152"/>
  <c r="T87" i="152"/>
  <c r="P87" i="152"/>
  <c r="O87" i="152"/>
  <c r="K87" i="152"/>
  <c r="J87" i="152"/>
  <c r="F87" i="152"/>
  <c r="E87" i="152"/>
  <c r="AN1" i="152"/>
  <c r="AI1" i="152"/>
  <c r="Y85" i="152"/>
  <c r="T85" i="152"/>
  <c r="O85" i="152"/>
  <c r="J85" i="152"/>
  <c r="E85" i="152"/>
  <c r="AO9" i="152"/>
  <c r="AN9" i="152"/>
  <c r="P81" i="152"/>
  <c r="O81" i="152"/>
  <c r="P80" i="152"/>
  <c r="O80" i="152"/>
  <c r="AO6" i="152"/>
  <c r="AN6" i="152"/>
  <c r="AE79" i="152"/>
  <c r="AD79" i="152"/>
  <c r="AE78" i="152"/>
  <c r="AD78" i="152"/>
  <c r="AE77" i="152"/>
  <c r="AD77" i="152"/>
  <c r="AO3" i="152"/>
  <c r="AN3" i="152"/>
  <c r="AE76" i="152"/>
  <c r="AD76" i="152"/>
  <c r="P76" i="152"/>
  <c r="O76" i="152"/>
  <c r="P75" i="152"/>
  <c r="O75" i="152"/>
  <c r="AE74" i="152"/>
  <c r="AD74" i="152"/>
  <c r="AJ157" i="152"/>
  <c r="AI157" i="152"/>
  <c r="AE157" i="152"/>
  <c r="AD157" i="152"/>
  <c r="AE73" i="152"/>
  <c r="AD73" i="152"/>
  <c r="P73" i="152"/>
  <c r="O73" i="152"/>
  <c r="AE72" i="152"/>
  <c r="AD72" i="152"/>
  <c r="AE71" i="152"/>
  <c r="AD71" i="152"/>
  <c r="U71" i="152"/>
  <c r="T71" i="152"/>
  <c r="AJ154" i="152"/>
  <c r="AI154" i="152"/>
  <c r="AE70" i="152"/>
  <c r="AD70" i="152"/>
  <c r="U70" i="152"/>
  <c r="T70" i="152"/>
  <c r="P70" i="152"/>
  <c r="O70" i="152"/>
  <c r="AE69" i="152"/>
  <c r="AD69" i="152"/>
  <c r="P69" i="152"/>
  <c r="O69" i="152"/>
  <c r="AE68" i="152"/>
  <c r="AD68" i="152"/>
  <c r="U68" i="152"/>
  <c r="T68" i="152"/>
  <c r="U67" i="152"/>
  <c r="T67" i="152"/>
  <c r="P67" i="152"/>
  <c r="O67" i="152"/>
  <c r="AJ150" i="152"/>
  <c r="AI150" i="152"/>
  <c r="AE149" i="152"/>
  <c r="AD149" i="152"/>
  <c r="AJ148" i="152"/>
  <c r="AI148" i="152"/>
  <c r="AE64" i="152"/>
  <c r="AD64" i="152"/>
  <c r="U64" i="152"/>
  <c r="T64" i="152"/>
  <c r="P64" i="152"/>
  <c r="O64" i="152"/>
  <c r="U63" i="152"/>
  <c r="T63" i="152"/>
  <c r="P63" i="152"/>
  <c r="O63" i="152"/>
  <c r="F63" i="152"/>
  <c r="E63" i="152"/>
  <c r="AE62" i="152"/>
  <c r="AD62" i="152"/>
  <c r="U62" i="152"/>
  <c r="T62" i="152"/>
  <c r="F62" i="152"/>
  <c r="E62" i="152"/>
  <c r="AJ145" i="152"/>
  <c r="AI145" i="152"/>
  <c r="AE145" i="152"/>
  <c r="AD145" i="152"/>
  <c r="U61" i="152"/>
  <c r="T61" i="152"/>
  <c r="F61" i="152"/>
  <c r="E61" i="152"/>
  <c r="AJ144" i="152"/>
  <c r="AE144" i="152"/>
  <c r="AE60" i="152"/>
  <c r="AD60" i="152"/>
  <c r="U60" i="152"/>
  <c r="T60" i="152"/>
  <c r="F60" i="152"/>
  <c r="E60" i="152"/>
  <c r="AE143" i="152"/>
  <c r="AE59" i="152"/>
  <c r="AD59" i="152"/>
  <c r="P59" i="152"/>
  <c r="O59" i="152"/>
  <c r="F59" i="152"/>
  <c r="E59" i="152"/>
  <c r="AE142" i="152"/>
  <c r="U58" i="152"/>
  <c r="T58" i="152"/>
  <c r="F58" i="152"/>
  <c r="E58" i="152"/>
  <c r="AE141" i="152"/>
  <c r="AE57" i="152"/>
  <c r="AD57" i="152"/>
  <c r="P57" i="152"/>
  <c r="O57" i="152"/>
  <c r="F57" i="152"/>
  <c r="E57" i="152"/>
  <c r="AE140" i="152"/>
  <c r="AE56" i="152"/>
  <c r="AD56" i="152"/>
  <c r="U56" i="152"/>
  <c r="T56" i="152"/>
  <c r="F56" i="152"/>
  <c r="E56" i="152"/>
  <c r="AJ139" i="152"/>
  <c r="AI139" i="152"/>
  <c r="AE139" i="152"/>
  <c r="AE55" i="152"/>
  <c r="AD55" i="152"/>
  <c r="AE138" i="152"/>
  <c r="U54" i="152"/>
  <c r="T54" i="152"/>
  <c r="P54" i="152"/>
  <c r="O54" i="152"/>
  <c r="F54" i="152"/>
  <c r="E54" i="152"/>
  <c r="AE137" i="152"/>
  <c r="Z53" i="152"/>
  <c r="Y53" i="152"/>
  <c r="P53" i="152"/>
  <c r="O53" i="152"/>
  <c r="AE136" i="152"/>
  <c r="AE52" i="152"/>
  <c r="AD52" i="152"/>
  <c r="AE135" i="152"/>
  <c r="AE51" i="152"/>
  <c r="AD51" i="152"/>
  <c r="Z51" i="152"/>
  <c r="Y51" i="152"/>
  <c r="P51" i="152"/>
  <c r="O51" i="152"/>
  <c r="AJ134" i="152"/>
  <c r="AI134" i="152"/>
  <c r="AE134" i="152"/>
  <c r="AD134" i="152"/>
  <c r="Z50" i="152"/>
  <c r="Y50" i="152"/>
  <c r="U50" i="152"/>
  <c r="T50" i="152"/>
  <c r="F50" i="152"/>
  <c r="E50" i="152"/>
  <c r="AE133" i="152"/>
  <c r="AD133" i="152"/>
  <c r="AE49" i="152"/>
  <c r="AD49" i="152"/>
  <c r="Z49" i="152"/>
  <c r="Y49" i="152"/>
  <c r="K49" i="152"/>
  <c r="J49" i="152"/>
  <c r="AE132" i="152"/>
  <c r="AD132" i="152"/>
  <c r="AE48" i="152"/>
  <c r="AD48" i="152"/>
  <c r="Z48" i="152"/>
  <c r="Y48" i="152"/>
  <c r="K48" i="152"/>
  <c r="J48" i="152"/>
  <c r="AE131" i="152"/>
  <c r="AD131" i="152"/>
  <c r="AE47" i="152"/>
  <c r="AD47" i="152"/>
  <c r="Z47" i="152"/>
  <c r="Y47" i="152"/>
  <c r="P47" i="152"/>
  <c r="O47" i="152"/>
  <c r="F47" i="152"/>
  <c r="E47" i="152"/>
  <c r="AE130" i="152"/>
  <c r="AD130" i="152"/>
  <c r="Z46" i="152"/>
  <c r="Y46" i="152"/>
  <c r="U46" i="152"/>
  <c r="T46" i="152"/>
  <c r="P46" i="152"/>
  <c r="O46" i="152"/>
  <c r="K46" i="152"/>
  <c r="J46" i="152"/>
  <c r="AJ129" i="152"/>
  <c r="AI129" i="152"/>
  <c r="AE129" i="152"/>
  <c r="AD129" i="152"/>
  <c r="U45" i="152"/>
  <c r="T45" i="152"/>
  <c r="P45" i="152"/>
  <c r="O45" i="152"/>
  <c r="AJ128" i="152"/>
  <c r="AE128" i="152"/>
  <c r="AD128" i="152"/>
  <c r="AE44" i="152"/>
  <c r="AD44" i="152"/>
  <c r="Z44" i="152"/>
  <c r="Y44" i="152"/>
  <c r="F44" i="152"/>
  <c r="E44" i="152"/>
  <c r="AE127" i="152"/>
  <c r="AD127" i="152"/>
  <c r="K43" i="152"/>
  <c r="J43" i="152"/>
  <c r="F43" i="152"/>
  <c r="E43" i="152"/>
  <c r="AE126" i="152"/>
  <c r="AD126" i="152"/>
  <c r="AE42" i="152"/>
  <c r="AD42" i="152"/>
  <c r="Z42" i="152"/>
  <c r="Y42" i="152"/>
  <c r="U42" i="152"/>
  <c r="T42" i="152"/>
  <c r="P42" i="152"/>
  <c r="O42" i="152"/>
  <c r="F42" i="152"/>
  <c r="E42" i="152"/>
  <c r="AJ125" i="152"/>
  <c r="AI125" i="152"/>
  <c r="AE125" i="152"/>
  <c r="AD125" i="152"/>
  <c r="AE41" i="152"/>
  <c r="AD41" i="152"/>
  <c r="Z41" i="152"/>
  <c r="Y41" i="152"/>
  <c r="U41" i="152"/>
  <c r="T41" i="152"/>
  <c r="K41" i="152"/>
  <c r="J41" i="152"/>
  <c r="F41" i="152"/>
  <c r="E41" i="152"/>
  <c r="AE124" i="152"/>
  <c r="AD124" i="152"/>
  <c r="Z40" i="152"/>
  <c r="Y40" i="152"/>
  <c r="U40" i="152"/>
  <c r="T40" i="152"/>
  <c r="K40" i="152"/>
  <c r="J40" i="152"/>
  <c r="F40" i="152"/>
  <c r="E40" i="152"/>
  <c r="Z39" i="152"/>
  <c r="Y39" i="152"/>
  <c r="U39" i="152"/>
  <c r="T39" i="152"/>
  <c r="P39" i="152"/>
  <c r="O39" i="152"/>
  <c r="K39" i="152"/>
  <c r="J39" i="152"/>
  <c r="F39" i="152"/>
  <c r="E39" i="152"/>
  <c r="AJ122" i="152"/>
  <c r="AI122" i="152"/>
  <c r="AE122" i="152"/>
  <c r="AD122" i="152"/>
  <c r="AE38" i="152"/>
  <c r="AD38" i="152"/>
  <c r="Z38" i="152"/>
  <c r="Y38" i="152"/>
  <c r="U38" i="152"/>
  <c r="T38" i="152"/>
  <c r="AE121" i="152"/>
  <c r="AD121" i="152"/>
  <c r="Z37" i="152"/>
  <c r="Y37" i="152"/>
  <c r="U37" i="152"/>
  <c r="T37" i="152"/>
  <c r="AE120" i="152"/>
  <c r="AD120" i="152"/>
  <c r="AE36" i="152"/>
  <c r="AD36" i="152"/>
  <c r="U36" i="152"/>
  <c r="T36" i="152"/>
  <c r="P36" i="152"/>
  <c r="O36" i="152"/>
  <c r="F36" i="152"/>
  <c r="E36" i="152"/>
  <c r="AE35" i="152"/>
  <c r="AD35" i="152"/>
  <c r="Z35" i="152"/>
  <c r="Y35" i="152"/>
  <c r="F35" i="152"/>
  <c r="E35" i="152"/>
  <c r="AJ118" i="152"/>
  <c r="AI118" i="152"/>
  <c r="AE118" i="152"/>
  <c r="AD118" i="152"/>
  <c r="AE34" i="152"/>
  <c r="AD34" i="152"/>
  <c r="P34" i="152"/>
  <c r="O34" i="152"/>
  <c r="F34" i="152"/>
  <c r="E34" i="152"/>
  <c r="AJ117" i="152"/>
  <c r="AE33" i="152"/>
  <c r="AD33" i="152"/>
  <c r="K33" i="152"/>
  <c r="J33" i="152"/>
  <c r="AE116" i="152"/>
  <c r="AD116" i="152"/>
  <c r="AE32" i="152"/>
  <c r="AD32" i="152"/>
  <c r="Z32" i="152"/>
  <c r="Y32" i="152"/>
  <c r="U32" i="152"/>
  <c r="T32" i="152"/>
  <c r="K32" i="152"/>
  <c r="J32" i="152"/>
  <c r="AE31" i="152"/>
  <c r="AD31" i="152"/>
  <c r="U31" i="152"/>
  <c r="T31" i="152"/>
  <c r="P31" i="152"/>
  <c r="O31" i="152"/>
  <c r="K31" i="152"/>
  <c r="J31" i="152"/>
  <c r="F31" i="152"/>
  <c r="E31" i="152"/>
  <c r="AJ114" i="152"/>
  <c r="AI114" i="152"/>
  <c r="AE114" i="152"/>
  <c r="AD114" i="152"/>
  <c r="AE30" i="152"/>
  <c r="AD30" i="152"/>
  <c r="U30" i="152"/>
  <c r="T30" i="152"/>
  <c r="P30" i="152"/>
  <c r="O30" i="152"/>
  <c r="K30" i="152"/>
  <c r="J30" i="152"/>
  <c r="Z29" i="152"/>
  <c r="Y29" i="152"/>
  <c r="U29" i="152"/>
  <c r="T29" i="152"/>
  <c r="P29" i="152"/>
  <c r="K29" i="152"/>
  <c r="J29" i="152"/>
  <c r="F29" i="152"/>
  <c r="E29" i="152"/>
  <c r="AE112" i="152"/>
  <c r="AD112" i="152"/>
  <c r="AE28" i="152"/>
  <c r="AD28" i="152"/>
  <c r="U28" i="152"/>
  <c r="T28" i="152"/>
  <c r="P28" i="152"/>
  <c r="F28" i="152"/>
  <c r="E28" i="152"/>
  <c r="AJ111" i="152"/>
  <c r="AI111" i="152"/>
  <c r="AE111" i="152"/>
  <c r="AD111" i="152"/>
  <c r="AE27" i="152"/>
  <c r="AD27" i="152"/>
  <c r="Z27" i="152"/>
  <c r="Y27" i="152"/>
  <c r="U27" i="152"/>
  <c r="T27" i="152"/>
  <c r="P27" i="152"/>
  <c r="U26" i="152"/>
  <c r="T26" i="152"/>
  <c r="P26" i="152"/>
  <c r="F26" i="152"/>
  <c r="E26" i="152"/>
  <c r="AE109" i="152"/>
  <c r="AD109" i="152"/>
  <c r="AD25" i="152"/>
  <c r="U25" i="152"/>
  <c r="T25" i="152"/>
  <c r="P25" i="152"/>
  <c r="AJ108" i="152"/>
  <c r="AI108" i="152"/>
  <c r="AE108" i="152"/>
  <c r="AD108" i="152"/>
  <c r="Z24" i="152"/>
  <c r="Y24" i="152"/>
  <c r="U24" i="152"/>
  <c r="T24" i="152"/>
  <c r="F24" i="152"/>
  <c r="E24" i="152"/>
  <c r="AJ107" i="152"/>
  <c r="AE107" i="152"/>
  <c r="AD107" i="152"/>
  <c r="U23" i="152"/>
  <c r="T23" i="152"/>
  <c r="P23" i="152"/>
  <c r="O23" i="152"/>
  <c r="AE106" i="152"/>
  <c r="AD106" i="152"/>
  <c r="Y22" i="152"/>
  <c r="U22" i="152"/>
  <c r="T22" i="152"/>
  <c r="F22" i="152"/>
  <c r="E22" i="152"/>
  <c r="AE105" i="152"/>
  <c r="AD105" i="152"/>
  <c r="AE21" i="152"/>
  <c r="AD21" i="152"/>
  <c r="U21" i="152"/>
  <c r="T21" i="152"/>
  <c r="P21" i="152"/>
  <c r="O21" i="152"/>
  <c r="F21" i="152"/>
  <c r="E21" i="152"/>
  <c r="AE104" i="152"/>
  <c r="AD104" i="152"/>
  <c r="U20" i="152"/>
  <c r="T20" i="152"/>
  <c r="P20" i="152"/>
  <c r="F20" i="152"/>
  <c r="E20" i="152"/>
  <c r="AJ103" i="152"/>
  <c r="AI103" i="152"/>
  <c r="AE103" i="152"/>
  <c r="AD103" i="152"/>
  <c r="U19" i="152"/>
  <c r="T19" i="152"/>
  <c r="P19" i="152"/>
  <c r="K19" i="152"/>
  <c r="J19" i="152"/>
  <c r="AE18" i="152"/>
  <c r="AD18" i="152"/>
  <c r="Z18" i="152"/>
  <c r="Y18" i="152"/>
  <c r="U18" i="152"/>
  <c r="T18" i="152"/>
  <c r="P18" i="152"/>
  <c r="F18" i="152"/>
  <c r="E18" i="152"/>
  <c r="AE101" i="152"/>
  <c r="AD101" i="152"/>
  <c r="U17" i="152"/>
  <c r="T17" i="152"/>
  <c r="P17" i="152"/>
  <c r="Z16" i="152"/>
  <c r="Y16" i="152"/>
  <c r="U16" i="152"/>
  <c r="T16" i="152"/>
  <c r="P16" i="152"/>
  <c r="F16" i="152"/>
  <c r="E16" i="152"/>
  <c r="AJ99" i="152"/>
  <c r="AI99" i="152"/>
  <c r="AE99" i="152"/>
  <c r="AD99" i="152"/>
  <c r="AE15" i="152"/>
  <c r="AD15" i="152"/>
  <c r="U15" i="152"/>
  <c r="T15" i="152"/>
  <c r="P15" i="152"/>
  <c r="K15" i="152"/>
  <c r="J15" i="152"/>
  <c r="AE98" i="152"/>
  <c r="AD98" i="152"/>
  <c r="U14" i="152"/>
  <c r="T14" i="152"/>
  <c r="P14" i="152"/>
  <c r="K14" i="152"/>
  <c r="J14" i="152"/>
  <c r="F14" i="152"/>
  <c r="E14" i="152"/>
  <c r="AE97" i="152"/>
  <c r="AD97" i="152"/>
  <c r="AE13" i="152"/>
  <c r="AD13" i="152"/>
  <c r="P13" i="152"/>
  <c r="K13" i="152"/>
  <c r="J13" i="152"/>
  <c r="AE96" i="152"/>
  <c r="AD96" i="152"/>
  <c r="P12" i="152"/>
  <c r="F12" i="152"/>
  <c r="E12" i="152"/>
  <c r="AE11" i="152"/>
  <c r="AD11" i="152"/>
  <c r="U11" i="152"/>
  <c r="T11" i="152"/>
  <c r="K11" i="152"/>
  <c r="J11" i="152"/>
  <c r="AJ94" i="152"/>
  <c r="AI94" i="152"/>
  <c r="Z10" i="152"/>
  <c r="Y10" i="152"/>
  <c r="U10" i="152"/>
  <c r="T10" i="152"/>
  <c r="P10" i="152"/>
  <c r="O10" i="152"/>
  <c r="F10" i="152"/>
  <c r="E10" i="152"/>
  <c r="AJ93" i="152"/>
  <c r="AE93" i="152"/>
  <c r="AD93" i="152"/>
  <c r="U9" i="152"/>
  <c r="T9" i="152"/>
  <c r="AJ92" i="152"/>
  <c r="AI92" i="152"/>
  <c r="AE92" i="152"/>
  <c r="AD92" i="152"/>
  <c r="AE8" i="152"/>
  <c r="AD8" i="152"/>
  <c r="U8" i="152"/>
  <c r="T8" i="152"/>
  <c r="P8" i="152"/>
  <c r="O8" i="152"/>
  <c r="K8" i="152"/>
  <c r="J8" i="152"/>
  <c r="F8" i="152"/>
  <c r="E8" i="152"/>
  <c r="U7" i="152"/>
  <c r="T7" i="152"/>
  <c r="Z6" i="152"/>
  <c r="Y6" i="152"/>
  <c r="U6" i="152"/>
  <c r="T6" i="152"/>
  <c r="P6" i="152"/>
  <c r="O6" i="152"/>
  <c r="AE5" i="152"/>
  <c r="AD5" i="152"/>
  <c r="K5" i="152"/>
  <c r="J5" i="152"/>
  <c r="F5" i="152"/>
  <c r="E5" i="152"/>
  <c r="Z4" i="152"/>
  <c r="Y4" i="152"/>
  <c r="U4" i="152"/>
  <c r="T4" i="152"/>
  <c r="AJ87" i="152"/>
  <c r="AI87" i="152"/>
  <c r="AE87" i="152"/>
  <c r="AD87" i="152"/>
  <c r="AE3" i="152"/>
  <c r="AD3" i="152"/>
  <c r="Z3" i="152"/>
  <c r="Y3" i="152"/>
  <c r="U3" i="152"/>
  <c r="T3" i="152"/>
  <c r="P3" i="152"/>
  <c r="O3" i="152"/>
  <c r="K3" i="152"/>
  <c r="J3" i="152"/>
  <c r="F3" i="152"/>
  <c r="E3" i="152"/>
  <c r="AI85" i="152"/>
  <c r="AD85" i="152"/>
  <c r="AD1" i="152"/>
  <c r="Y1" i="152"/>
  <c r="T1" i="152"/>
  <c r="O1" i="152"/>
  <c r="J1" i="152"/>
  <c r="A1" i="152"/>
  <c r="AJ81" i="151"/>
  <c r="AI81" i="151"/>
  <c r="AJ80" i="151"/>
  <c r="AI80" i="151"/>
  <c r="AJ79" i="151"/>
  <c r="AI79" i="151"/>
  <c r="P163" i="151"/>
  <c r="O163" i="151"/>
  <c r="AJ78" i="151"/>
  <c r="AI78" i="151"/>
  <c r="P162" i="151"/>
  <c r="O162" i="151"/>
  <c r="AJ77" i="151"/>
  <c r="AI77" i="151"/>
  <c r="P161" i="151"/>
  <c r="O161" i="151"/>
  <c r="U160" i="151"/>
  <c r="T160" i="151"/>
  <c r="P160" i="151"/>
  <c r="O160" i="151"/>
  <c r="AJ75" i="151"/>
  <c r="AI75" i="151"/>
  <c r="AJ74" i="151"/>
  <c r="AI74" i="151"/>
  <c r="P158" i="151"/>
  <c r="O158" i="151"/>
  <c r="F158" i="151"/>
  <c r="E158" i="151"/>
  <c r="P157" i="151"/>
  <c r="O157" i="151"/>
  <c r="F157" i="151"/>
  <c r="E157" i="151"/>
  <c r="U156" i="151"/>
  <c r="T156" i="151"/>
  <c r="P156" i="151"/>
  <c r="O156" i="151"/>
  <c r="U154" i="151"/>
  <c r="T154" i="151"/>
  <c r="P154" i="151"/>
  <c r="O154" i="151"/>
  <c r="AJ69" i="151"/>
  <c r="AI69" i="151"/>
  <c r="P153" i="151"/>
  <c r="O153" i="151"/>
  <c r="F153" i="151"/>
  <c r="E153" i="151"/>
  <c r="P152" i="151"/>
  <c r="O152" i="151"/>
  <c r="F152" i="151"/>
  <c r="E152" i="151"/>
  <c r="U151" i="151"/>
  <c r="T151" i="151"/>
  <c r="P151" i="151"/>
  <c r="O151" i="151"/>
  <c r="F151" i="151"/>
  <c r="E151" i="151"/>
  <c r="AJ66" i="151"/>
  <c r="AI66" i="151"/>
  <c r="P150" i="151"/>
  <c r="O150" i="151"/>
  <c r="F150" i="151"/>
  <c r="E150" i="151"/>
  <c r="P149" i="151"/>
  <c r="O149" i="151"/>
  <c r="F149" i="151"/>
  <c r="E149" i="151"/>
  <c r="U148" i="151"/>
  <c r="T148" i="151"/>
  <c r="P148" i="151"/>
  <c r="O148" i="151"/>
  <c r="F148" i="151"/>
  <c r="E148" i="151"/>
  <c r="AJ63" i="151"/>
  <c r="AI63" i="151"/>
  <c r="F147" i="151"/>
  <c r="E147" i="151"/>
  <c r="P146" i="151"/>
  <c r="O146" i="151"/>
  <c r="U145" i="151"/>
  <c r="T145" i="151"/>
  <c r="AJ60" i="151"/>
  <c r="AI60" i="151"/>
  <c r="P144" i="151"/>
  <c r="O144" i="151"/>
  <c r="F144" i="151"/>
  <c r="E144" i="151"/>
  <c r="P143" i="151"/>
  <c r="O143" i="151"/>
  <c r="AJ58" i="151"/>
  <c r="AI58" i="151"/>
  <c r="U142" i="151"/>
  <c r="T142" i="151"/>
  <c r="P142" i="151"/>
  <c r="O142" i="151"/>
  <c r="K142" i="151"/>
  <c r="J142" i="151"/>
  <c r="P141" i="151"/>
  <c r="O141" i="151"/>
  <c r="F141" i="151"/>
  <c r="E141" i="151"/>
  <c r="AJ56" i="151"/>
  <c r="AI56" i="151"/>
  <c r="P140" i="151"/>
  <c r="O140" i="151"/>
  <c r="AJ55" i="151"/>
  <c r="AI55" i="151"/>
  <c r="Z139" i="151"/>
  <c r="Y139" i="151"/>
  <c r="P139" i="151"/>
  <c r="O139" i="151"/>
  <c r="K139" i="151"/>
  <c r="J139" i="151"/>
  <c r="AJ54" i="151"/>
  <c r="AI54" i="151"/>
  <c r="U138" i="151"/>
  <c r="T138" i="151"/>
  <c r="P138" i="151"/>
  <c r="O138" i="151"/>
  <c r="F138" i="151"/>
  <c r="E138" i="151"/>
  <c r="AO62" i="151"/>
  <c r="AN62" i="151"/>
  <c r="Z137" i="151"/>
  <c r="Y137" i="151"/>
  <c r="P137" i="151"/>
  <c r="O137" i="151"/>
  <c r="U136" i="151"/>
  <c r="T136" i="151"/>
  <c r="P136" i="151"/>
  <c r="O136" i="151"/>
  <c r="K136" i="151"/>
  <c r="J136" i="151"/>
  <c r="F136" i="151"/>
  <c r="E136" i="151"/>
  <c r="AJ51" i="151"/>
  <c r="AI51" i="151"/>
  <c r="Z135" i="151"/>
  <c r="Y135" i="151"/>
  <c r="P135" i="151"/>
  <c r="O135" i="151"/>
  <c r="AO59" i="151"/>
  <c r="AN59" i="151"/>
  <c r="AJ50" i="151"/>
  <c r="AI50" i="151"/>
  <c r="U134" i="151"/>
  <c r="T134" i="151"/>
  <c r="F134" i="151"/>
  <c r="E134" i="151"/>
  <c r="Z133" i="151"/>
  <c r="Y133" i="151"/>
  <c r="P133" i="151"/>
  <c r="O133" i="151"/>
  <c r="AO57" i="151"/>
  <c r="AN57" i="151"/>
  <c r="AJ48" i="151"/>
  <c r="AI48" i="151"/>
  <c r="Z132" i="151"/>
  <c r="Y132" i="151"/>
  <c r="P132" i="151"/>
  <c r="O132" i="151"/>
  <c r="AO56" i="151"/>
  <c r="AN56" i="151"/>
  <c r="AJ47" i="151"/>
  <c r="AI47" i="151"/>
  <c r="U131" i="151"/>
  <c r="T131" i="151"/>
  <c r="P131" i="151"/>
  <c r="O131" i="151"/>
  <c r="K131" i="151"/>
  <c r="J131" i="151"/>
  <c r="F131" i="151"/>
  <c r="E131" i="151"/>
  <c r="AO55" i="151"/>
  <c r="AN55" i="151"/>
  <c r="AJ46" i="151"/>
  <c r="AI46" i="151"/>
  <c r="Z130" i="151"/>
  <c r="Y130" i="151"/>
  <c r="P130" i="151"/>
  <c r="O130" i="151"/>
  <c r="F130" i="151"/>
  <c r="E130" i="151"/>
  <c r="AO54" i="151"/>
  <c r="AN54" i="151"/>
  <c r="AJ45" i="151"/>
  <c r="AI45" i="151"/>
  <c r="K129" i="151"/>
  <c r="J129" i="151"/>
  <c r="AO53" i="151"/>
  <c r="AN53" i="151"/>
  <c r="AJ44" i="151"/>
  <c r="AI44" i="151"/>
  <c r="Z128" i="151"/>
  <c r="Y128" i="151"/>
  <c r="U128" i="151"/>
  <c r="T128" i="151"/>
  <c r="P128" i="151"/>
  <c r="O128" i="151"/>
  <c r="K128" i="151"/>
  <c r="J128" i="151"/>
  <c r="F128" i="151"/>
  <c r="E128" i="151"/>
  <c r="AJ43" i="151"/>
  <c r="AI43" i="151"/>
  <c r="P127" i="151"/>
  <c r="O127" i="151"/>
  <c r="AO51" i="151"/>
  <c r="AN51" i="151"/>
  <c r="Z126" i="151"/>
  <c r="Y126" i="151"/>
  <c r="U126" i="151"/>
  <c r="T126" i="151"/>
  <c r="E126" i="151"/>
  <c r="AO50" i="151"/>
  <c r="AN50" i="151"/>
  <c r="P125" i="151"/>
  <c r="O125" i="151"/>
  <c r="K125" i="151"/>
  <c r="J125" i="151"/>
  <c r="AO49" i="151"/>
  <c r="AN49" i="151"/>
  <c r="AJ40" i="151"/>
  <c r="AI40" i="151"/>
  <c r="Z124" i="151"/>
  <c r="Y124" i="151"/>
  <c r="U124" i="151"/>
  <c r="T124" i="151"/>
  <c r="P124" i="151"/>
  <c r="O124" i="151"/>
  <c r="AJ39" i="151"/>
  <c r="AI39" i="151"/>
  <c r="Z123" i="151"/>
  <c r="Y123" i="151"/>
  <c r="P123" i="151"/>
  <c r="O123" i="151"/>
  <c r="AO47" i="151"/>
  <c r="AN47" i="151"/>
  <c r="AJ38" i="151"/>
  <c r="AI38" i="151"/>
  <c r="U122" i="151"/>
  <c r="T122" i="151"/>
  <c r="P122" i="151"/>
  <c r="O122" i="151"/>
  <c r="AJ37" i="151"/>
  <c r="AI37" i="151"/>
  <c r="Z121" i="151"/>
  <c r="Y121" i="151"/>
  <c r="P121" i="151"/>
  <c r="O121" i="151"/>
  <c r="K121" i="151"/>
  <c r="J121" i="151"/>
  <c r="F121" i="151"/>
  <c r="E121" i="151"/>
  <c r="AJ35" i="151"/>
  <c r="AI35" i="151"/>
  <c r="Z119" i="151"/>
  <c r="Y119" i="151"/>
  <c r="P119" i="151"/>
  <c r="O119" i="151"/>
  <c r="AO43" i="151"/>
  <c r="AN43" i="151"/>
  <c r="U118" i="151"/>
  <c r="T118" i="151"/>
  <c r="AJ33" i="151"/>
  <c r="AI33" i="151"/>
  <c r="Z117" i="151"/>
  <c r="Y117" i="151"/>
  <c r="P117" i="151"/>
  <c r="O117" i="151"/>
  <c r="F117" i="151"/>
  <c r="E117" i="151"/>
  <c r="AJ32" i="151"/>
  <c r="AI32" i="151"/>
  <c r="U116" i="151"/>
  <c r="T116" i="151"/>
  <c r="K116" i="151"/>
  <c r="J116" i="151"/>
  <c r="F116" i="151"/>
  <c r="E116" i="151"/>
  <c r="AO40" i="151"/>
  <c r="AN40" i="151"/>
  <c r="AJ31" i="151"/>
  <c r="AI31" i="151"/>
  <c r="Z115" i="151"/>
  <c r="Y115" i="151"/>
  <c r="U115" i="151"/>
  <c r="T115" i="151"/>
  <c r="P115" i="151"/>
  <c r="O115" i="151"/>
  <c r="K115" i="151"/>
  <c r="J115" i="151"/>
  <c r="AO39" i="151"/>
  <c r="AN39" i="151"/>
  <c r="AJ30" i="151"/>
  <c r="AI30" i="151"/>
  <c r="F114" i="151"/>
  <c r="E114" i="151"/>
  <c r="AJ29" i="151"/>
  <c r="AI29" i="151"/>
  <c r="Z113" i="151"/>
  <c r="Y113" i="151"/>
  <c r="U113" i="151"/>
  <c r="T113" i="151"/>
  <c r="AJ28" i="151"/>
  <c r="AI28" i="151"/>
  <c r="K112" i="151"/>
  <c r="J112" i="151"/>
  <c r="F112" i="151"/>
  <c r="E112" i="151"/>
  <c r="AO36" i="151"/>
  <c r="AN36" i="151"/>
  <c r="U111" i="151"/>
  <c r="T111" i="151"/>
  <c r="P111" i="151"/>
  <c r="O111" i="151"/>
  <c r="AJ26" i="151"/>
  <c r="AI26" i="151"/>
  <c r="Z110" i="151"/>
  <c r="Y110" i="151"/>
  <c r="U110" i="151"/>
  <c r="T110" i="151"/>
  <c r="AO34" i="151"/>
  <c r="AN34" i="151"/>
  <c r="AJ25" i="151"/>
  <c r="AI25" i="151"/>
  <c r="U109" i="151"/>
  <c r="K109" i="151"/>
  <c r="J109" i="151"/>
  <c r="U108" i="151"/>
  <c r="P108" i="151"/>
  <c r="O108" i="151"/>
  <c r="K108" i="151"/>
  <c r="J108" i="151"/>
  <c r="F108" i="151"/>
  <c r="E108" i="151"/>
  <c r="AN32" i="151"/>
  <c r="AJ23" i="151"/>
  <c r="AI23" i="151"/>
  <c r="Z107" i="151"/>
  <c r="Y107" i="151"/>
  <c r="U107" i="151"/>
  <c r="F107" i="151"/>
  <c r="E107" i="151"/>
  <c r="AJ22" i="151"/>
  <c r="AI22" i="151"/>
  <c r="U106" i="151"/>
  <c r="O106" i="151"/>
  <c r="B106" i="151"/>
  <c r="A106" i="151"/>
  <c r="AJ21" i="151"/>
  <c r="AI21" i="151"/>
  <c r="Z105" i="151"/>
  <c r="Y105" i="151"/>
  <c r="U105" i="151"/>
  <c r="K105" i="151"/>
  <c r="J105" i="151"/>
  <c r="B105" i="151"/>
  <c r="A105" i="151"/>
  <c r="AJ20" i="151"/>
  <c r="AI20" i="151"/>
  <c r="U104" i="151"/>
  <c r="F104" i="151"/>
  <c r="E104" i="151"/>
  <c r="B104" i="151"/>
  <c r="A104" i="151"/>
  <c r="AO28" i="151"/>
  <c r="AN28" i="151"/>
  <c r="Z103" i="151"/>
  <c r="Y103" i="151"/>
  <c r="U103" i="151"/>
  <c r="F103" i="151"/>
  <c r="E103" i="151"/>
  <c r="B103" i="151"/>
  <c r="A103" i="151"/>
  <c r="U102" i="151"/>
  <c r="P102" i="151"/>
  <c r="O102" i="151"/>
  <c r="F102" i="151"/>
  <c r="E102" i="151"/>
  <c r="B102" i="151"/>
  <c r="A102" i="151"/>
  <c r="AO26" i="151"/>
  <c r="AN26" i="151"/>
  <c r="AJ17" i="151"/>
  <c r="AI17" i="151"/>
  <c r="U101" i="151"/>
  <c r="B101" i="151"/>
  <c r="A101" i="151"/>
  <c r="Z100" i="151"/>
  <c r="Y100" i="151"/>
  <c r="U100" i="151"/>
  <c r="K100" i="151"/>
  <c r="J100" i="151"/>
  <c r="F100" i="151"/>
  <c r="E100" i="151"/>
  <c r="B100" i="151"/>
  <c r="A100" i="151"/>
  <c r="Z99" i="151"/>
  <c r="Y99" i="151"/>
  <c r="U99" i="151"/>
  <c r="B99" i="151"/>
  <c r="A99" i="151"/>
  <c r="AO23" i="151"/>
  <c r="AN23" i="151"/>
  <c r="U98" i="151"/>
  <c r="P98" i="151"/>
  <c r="O98" i="151"/>
  <c r="F98" i="151"/>
  <c r="E98" i="151"/>
  <c r="B98" i="151"/>
  <c r="A98" i="151"/>
  <c r="AJ13" i="151"/>
  <c r="AI13" i="151"/>
  <c r="Z97" i="151"/>
  <c r="Y97" i="151"/>
  <c r="U97" i="151"/>
  <c r="B97" i="151"/>
  <c r="A97" i="151"/>
  <c r="U96" i="151"/>
  <c r="F96" i="151"/>
  <c r="E96" i="151"/>
  <c r="B96" i="151"/>
  <c r="A96" i="151"/>
  <c r="AO20" i="151"/>
  <c r="AN20" i="151"/>
  <c r="Z95" i="151"/>
  <c r="Y95" i="151"/>
  <c r="U95" i="151"/>
  <c r="P95" i="151"/>
  <c r="O95" i="151"/>
  <c r="F95" i="151"/>
  <c r="E95" i="151"/>
  <c r="B95" i="151"/>
  <c r="A95" i="151"/>
  <c r="AJ10" i="151"/>
  <c r="AI10" i="151"/>
  <c r="Z94" i="151"/>
  <c r="Y94" i="151"/>
  <c r="U94" i="151"/>
  <c r="K94" i="151"/>
  <c r="J94" i="151"/>
  <c r="F94" i="151"/>
  <c r="E94" i="151"/>
  <c r="B94" i="151"/>
  <c r="A94" i="151"/>
  <c r="AO18" i="151"/>
  <c r="AN18" i="151"/>
  <c r="AJ9" i="151"/>
  <c r="AI9" i="151"/>
  <c r="Z93" i="151"/>
  <c r="Y93" i="151"/>
  <c r="U93" i="151"/>
  <c r="B93" i="151"/>
  <c r="A93" i="151"/>
  <c r="AJ8" i="151"/>
  <c r="AI8" i="151"/>
  <c r="U92" i="151"/>
  <c r="P92" i="151"/>
  <c r="O92" i="151"/>
  <c r="F92" i="151"/>
  <c r="E92" i="151"/>
  <c r="B92" i="151"/>
  <c r="A92" i="151"/>
  <c r="AJ7" i="151"/>
  <c r="AI7" i="151"/>
  <c r="Z91" i="151"/>
  <c r="Y91" i="151"/>
  <c r="U91" i="151"/>
  <c r="F91" i="151"/>
  <c r="E91" i="151"/>
  <c r="B91" i="151"/>
  <c r="A91" i="151"/>
  <c r="AO15" i="151"/>
  <c r="AN15" i="151"/>
  <c r="AJ6" i="151"/>
  <c r="AI6" i="151"/>
  <c r="U90" i="151"/>
  <c r="T90" i="151"/>
  <c r="B90" i="151"/>
  <c r="A90" i="151"/>
  <c r="AJ5" i="151"/>
  <c r="AI5" i="151"/>
  <c r="Z89" i="151"/>
  <c r="Y89" i="151"/>
  <c r="P89" i="151"/>
  <c r="O89" i="151"/>
  <c r="B89" i="151"/>
  <c r="A89" i="151"/>
  <c r="AJ4" i="151"/>
  <c r="AI4" i="151"/>
  <c r="K88" i="151"/>
  <c r="J88" i="151"/>
  <c r="C88" i="151"/>
  <c r="A88" i="151"/>
  <c r="AO12" i="151"/>
  <c r="AN12" i="151"/>
  <c r="AJ3" i="151"/>
  <c r="AI3" i="151"/>
  <c r="Z87" i="151"/>
  <c r="Y87" i="151"/>
  <c r="U87" i="151"/>
  <c r="T87" i="151"/>
  <c r="P87" i="151"/>
  <c r="O87" i="151"/>
  <c r="K87" i="151"/>
  <c r="J87" i="151"/>
  <c r="F87" i="151"/>
  <c r="E87" i="151"/>
  <c r="AN1" i="151"/>
  <c r="AI1" i="151"/>
  <c r="Y85" i="151"/>
  <c r="T85" i="151"/>
  <c r="O85" i="151"/>
  <c r="J85" i="151"/>
  <c r="E85" i="151"/>
  <c r="AO9" i="151"/>
  <c r="AN9" i="151"/>
  <c r="P81" i="151"/>
  <c r="O81" i="151"/>
  <c r="P80" i="151"/>
  <c r="O80" i="151"/>
  <c r="AO6" i="151"/>
  <c r="AN6" i="151"/>
  <c r="AE79" i="151"/>
  <c r="AD79" i="151"/>
  <c r="AE78" i="151"/>
  <c r="AD78" i="151"/>
  <c r="AE77" i="151"/>
  <c r="AD77" i="151"/>
  <c r="AO3" i="151"/>
  <c r="AN3" i="151"/>
  <c r="AE76" i="151"/>
  <c r="AD76" i="151"/>
  <c r="P76" i="151"/>
  <c r="O76" i="151"/>
  <c r="P75" i="151"/>
  <c r="O75" i="151"/>
  <c r="AE74" i="151"/>
  <c r="AD74" i="151"/>
  <c r="AJ157" i="151"/>
  <c r="AI157" i="151"/>
  <c r="AE157" i="151"/>
  <c r="AD157" i="151"/>
  <c r="AE73" i="151"/>
  <c r="AD73" i="151"/>
  <c r="P73" i="151"/>
  <c r="O73" i="151"/>
  <c r="AE72" i="151"/>
  <c r="AD72" i="151"/>
  <c r="AE71" i="151"/>
  <c r="AD71" i="151"/>
  <c r="U71" i="151"/>
  <c r="T71" i="151"/>
  <c r="AJ154" i="151"/>
  <c r="AI154" i="151"/>
  <c r="AE70" i="151"/>
  <c r="AD70" i="151"/>
  <c r="U70" i="151"/>
  <c r="T70" i="151"/>
  <c r="P70" i="151"/>
  <c r="O70" i="151"/>
  <c r="AE69" i="151"/>
  <c r="AD69" i="151"/>
  <c r="P69" i="151"/>
  <c r="O69" i="151"/>
  <c r="AE68" i="151"/>
  <c r="AD68" i="151"/>
  <c r="U68" i="151"/>
  <c r="T68" i="151"/>
  <c r="U67" i="151"/>
  <c r="T67" i="151"/>
  <c r="P67" i="151"/>
  <c r="O67" i="151"/>
  <c r="AJ150" i="151"/>
  <c r="AI150" i="151"/>
  <c r="AE149" i="151"/>
  <c r="AD149" i="151"/>
  <c r="AJ148" i="151"/>
  <c r="AI148" i="151"/>
  <c r="AE64" i="151"/>
  <c r="AD64" i="151"/>
  <c r="U64" i="151"/>
  <c r="T64" i="151"/>
  <c r="P64" i="151"/>
  <c r="O64" i="151"/>
  <c r="U63" i="151"/>
  <c r="T63" i="151"/>
  <c r="P63" i="151"/>
  <c r="O63" i="151"/>
  <c r="F63" i="151"/>
  <c r="E63" i="151"/>
  <c r="AE62" i="151"/>
  <c r="AD62" i="151"/>
  <c r="U62" i="151"/>
  <c r="T62" i="151"/>
  <c r="F62" i="151"/>
  <c r="E62" i="151"/>
  <c r="AJ145" i="151"/>
  <c r="AI145" i="151"/>
  <c r="AE145" i="151"/>
  <c r="AD145" i="151"/>
  <c r="U61" i="151"/>
  <c r="T61" i="151"/>
  <c r="F61" i="151"/>
  <c r="E61" i="151"/>
  <c r="AJ144" i="151"/>
  <c r="AE144" i="151"/>
  <c r="AE60" i="151"/>
  <c r="AD60" i="151"/>
  <c r="U60" i="151"/>
  <c r="T60" i="151"/>
  <c r="F60" i="151"/>
  <c r="E60" i="151"/>
  <c r="AE143" i="151"/>
  <c r="AE59" i="151"/>
  <c r="AD59" i="151"/>
  <c r="P59" i="151"/>
  <c r="O59" i="151"/>
  <c r="F59" i="151"/>
  <c r="E59" i="151"/>
  <c r="AE142" i="151"/>
  <c r="U58" i="151"/>
  <c r="T58" i="151"/>
  <c r="F58" i="151"/>
  <c r="E58" i="151"/>
  <c r="AE141" i="151"/>
  <c r="AE57" i="151"/>
  <c r="AD57" i="151"/>
  <c r="P57" i="151"/>
  <c r="O57" i="151"/>
  <c r="F57" i="151"/>
  <c r="E57" i="151"/>
  <c r="AE140" i="151"/>
  <c r="AE56" i="151"/>
  <c r="AD56" i="151"/>
  <c r="U56" i="151"/>
  <c r="T56" i="151"/>
  <c r="F56" i="151"/>
  <c r="E56" i="151"/>
  <c r="AJ139" i="151"/>
  <c r="AI139" i="151"/>
  <c r="AE139" i="151"/>
  <c r="AE55" i="151"/>
  <c r="AD55" i="151"/>
  <c r="AE138" i="151"/>
  <c r="U54" i="151"/>
  <c r="T54" i="151"/>
  <c r="P54" i="151"/>
  <c r="O54" i="151"/>
  <c r="F54" i="151"/>
  <c r="E54" i="151"/>
  <c r="AE137" i="151"/>
  <c r="Z53" i="151"/>
  <c r="Y53" i="151"/>
  <c r="P53" i="151"/>
  <c r="O53" i="151"/>
  <c r="AE136" i="151"/>
  <c r="AE52" i="151"/>
  <c r="AD52" i="151"/>
  <c r="AE135" i="151"/>
  <c r="AE51" i="151"/>
  <c r="AD51" i="151"/>
  <c r="Z51" i="151"/>
  <c r="Y51" i="151"/>
  <c r="P51" i="151"/>
  <c r="O51" i="151"/>
  <c r="AJ134" i="151"/>
  <c r="AI134" i="151"/>
  <c r="AE134" i="151"/>
  <c r="AD134" i="151"/>
  <c r="Z50" i="151"/>
  <c r="Y50" i="151"/>
  <c r="U50" i="151"/>
  <c r="T50" i="151"/>
  <c r="F50" i="151"/>
  <c r="E50" i="151"/>
  <c r="AE133" i="151"/>
  <c r="AD133" i="151"/>
  <c r="AE49" i="151"/>
  <c r="AD49" i="151"/>
  <c r="Z49" i="151"/>
  <c r="Y49" i="151"/>
  <c r="K49" i="151"/>
  <c r="J49" i="151"/>
  <c r="AE132" i="151"/>
  <c r="AD132" i="151"/>
  <c r="AE48" i="151"/>
  <c r="AD48" i="151"/>
  <c r="Z48" i="151"/>
  <c r="Y48" i="151"/>
  <c r="K48" i="151"/>
  <c r="J48" i="151"/>
  <c r="AE131" i="151"/>
  <c r="AD131" i="151"/>
  <c r="AE47" i="151"/>
  <c r="AD47" i="151"/>
  <c r="Z47" i="151"/>
  <c r="Y47" i="151"/>
  <c r="P47" i="151"/>
  <c r="O47" i="151"/>
  <c r="F47" i="151"/>
  <c r="E47" i="151"/>
  <c r="AE130" i="151"/>
  <c r="AD130" i="151"/>
  <c r="Z46" i="151"/>
  <c r="Y46" i="151"/>
  <c r="U46" i="151"/>
  <c r="T46" i="151"/>
  <c r="P46" i="151"/>
  <c r="O46" i="151"/>
  <c r="K46" i="151"/>
  <c r="J46" i="151"/>
  <c r="AJ129" i="151"/>
  <c r="AI129" i="151"/>
  <c r="AE129" i="151"/>
  <c r="AD129" i="151"/>
  <c r="U45" i="151"/>
  <c r="T45" i="151"/>
  <c r="P45" i="151"/>
  <c r="O45" i="151"/>
  <c r="AJ128" i="151"/>
  <c r="AE128" i="151"/>
  <c r="AD128" i="151"/>
  <c r="AE44" i="151"/>
  <c r="AD44" i="151"/>
  <c r="Z44" i="151"/>
  <c r="Y44" i="151"/>
  <c r="F44" i="151"/>
  <c r="E44" i="151"/>
  <c r="AE127" i="151"/>
  <c r="AD127" i="151"/>
  <c r="K43" i="151"/>
  <c r="J43" i="151"/>
  <c r="F43" i="151"/>
  <c r="E43" i="151"/>
  <c r="AE126" i="151"/>
  <c r="AD126" i="151"/>
  <c r="AE42" i="151"/>
  <c r="AD42" i="151"/>
  <c r="Z42" i="151"/>
  <c r="Y42" i="151"/>
  <c r="U42" i="151"/>
  <c r="T42" i="151"/>
  <c r="P42" i="151"/>
  <c r="O42" i="151"/>
  <c r="F42" i="151"/>
  <c r="E42" i="151"/>
  <c r="AJ125" i="151"/>
  <c r="AI125" i="151"/>
  <c r="AE125" i="151"/>
  <c r="AD125" i="151"/>
  <c r="AE41" i="151"/>
  <c r="AD41" i="151"/>
  <c r="Z41" i="151"/>
  <c r="Y41" i="151"/>
  <c r="U41" i="151"/>
  <c r="T41" i="151"/>
  <c r="K41" i="151"/>
  <c r="J41" i="151"/>
  <c r="F41" i="151"/>
  <c r="E41" i="151"/>
  <c r="AE124" i="151"/>
  <c r="AD124" i="151"/>
  <c r="Z40" i="151"/>
  <c r="Y40" i="151"/>
  <c r="U40" i="151"/>
  <c r="T40" i="151"/>
  <c r="K40" i="151"/>
  <c r="J40" i="151"/>
  <c r="F40" i="151"/>
  <c r="E40" i="151"/>
  <c r="Z39" i="151"/>
  <c r="Y39" i="151"/>
  <c r="U39" i="151"/>
  <c r="T39" i="151"/>
  <c r="P39" i="151"/>
  <c r="O39" i="151"/>
  <c r="K39" i="151"/>
  <c r="J39" i="151"/>
  <c r="F39" i="151"/>
  <c r="E39" i="151"/>
  <c r="AJ122" i="151"/>
  <c r="AI122" i="151"/>
  <c r="AE122" i="151"/>
  <c r="AD122" i="151"/>
  <c r="AE38" i="151"/>
  <c r="AD38" i="151"/>
  <c r="Z38" i="151"/>
  <c r="Y38" i="151"/>
  <c r="U38" i="151"/>
  <c r="T38" i="151"/>
  <c r="AE121" i="151"/>
  <c r="AD121" i="151"/>
  <c r="Z37" i="151"/>
  <c r="Y37" i="151"/>
  <c r="U37" i="151"/>
  <c r="T37" i="151"/>
  <c r="AE120" i="151"/>
  <c r="AD120" i="151"/>
  <c r="AE36" i="151"/>
  <c r="AD36" i="151"/>
  <c r="U36" i="151"/>
  <c r="T36" i="151"/>
  <c r="P36" i="151"/>
  <c r="O36" i="151"/>
  <c r="F36" i="151"/>
  <c r="E36" i="151"/>
  <c r="AE35" i="151"/>
  <c r="AD35" i="151"/>
  <c r="Z35" i="151"/>
  <c r="Y35" i="151"/>
  <c r="F35" i="151"/>
  <c r="E35" i="151"/>
  <c r="AJ118" i="151"/>
  <c r="AI118" i="151"/>
  <c r="AE118" i="151"/>
  <c r="AD118" i="151"/>
  <c r="AE34" i="151"/>
  <c r="AD34" i="151"/>
  <c r="P34" i="151"/>
  <c r="O34" i="151"/>
  <c r="F34" i="151"/>
  <c r="E34" i="151"/>
  <c r="AJ117" i="151"/>
  <c r="AE33" i="151"/>
  <c r="AD33" i="151"/>
  <c r="K33" i="151"/>
  <c r="J33" i="151"/>
  <c r="AE116" i="151"/>
  <c r="AD116" i="151"/>
  <c r="AE32" i="151"/>
  <c r="AD32" i="151"/>
  <c r="Z32" i="151"/>
  <c r="Y32" i="151"/>
  <c r="U32" i="151"/>
  <c r="T32" i="151"/>
  <c r="K32" i="151"/>
  <c r="J32" i="151"/>
  <c r="AE31" i="151"/>
  <c r="AD31" i="151"/>
  <c r="U31" i="151"/>
  <c r="T31" i="151"/>
  <c r="P31" i="151"/>
  <c r="O31" i="151"/>
  <c r="K31" i="151"/>
  <c r="J31" i="151"/>
  <c r="F31" i="151"/>
  <c r="E31" i="151"/>
  <c r="AJ114" i="151"/>
  <c r="AI114" i="151"/>
  <c r="AE114" i="151"/>
  <c r="AD114" i="151"/>
  <c r="AE30" i="151"/>
  <c r="AD30" i="151"/>
  <c r="U30" i="151"/>
  <c r="T30" i="151"/>
  <c r="P30" i="151"/>
  <c r="O30" i="151"/>
  <c r="K30" i="151"/>
  <c r="J30" i="151"/>
  <c r="Z29" i="151"/>
  <c r="Y29" i="151"/>
  <c r="U29" i="151"/>
  <c r="T29" i="151"/>
  <c r="P29" i="151"/>
  <c r="K29" i="151"/>
  <c r="J29" i="151"/>
  <c r="F29" i="151"/>
  <c r="E29" i="151"/>
  <c r="AE112" i="151"/>
  <c r="AD112" i="151"/>
  <c r="AE28" i="151"/>
  <c r="AD28" i="151"/>
  <c r="U28" i="151"/>
  <c r="T28" i="151"/>
  <c r="P28" i="151"/>
  <c r="F28" i="151"/>
  <c r="E28" i="151"/>
  <c r="AJ111" i="151"/>
  <c r="AI111" i="151"/>
  <c r="AE111" i="151"/>
  <c r="AD111" i="151"/>
  <c r="AE27" i="151"/>
  <c r="AD27" i="151"/>
  <c r="Z27" i="151"/>
  <c r="Y27" i="151"/>
  <c r="U27" i="151"/>
  <c r="T27" i="151"/>
  <c r="P27" i="151"/>
  <c r="U26" i="151"/>
  <c r="T26" i="151"/>
  <c r="P26" i="151"/>
  <c r="F26" i="151"/>
  <c r="E26" i="151"/>
  <c r="AE109" i="151"/>
  <c r="AD109" i="151"/>
  <c r="AD25" i="151"/>
  <c r="U25" i="151"/>
  <c r="T25" i="151"/>
  <c r="P25" i="151"/>
  <c r="AJ108" i="151"/>
  <c r="AI108" i="151"/>
  <c r="AE108" i="151"/>
  <c r="AD108" i="151"/>
  <c r="Z24" i="151"/>
  <c r="Y24" i="151"/>
  <c r="U24" i="151"/>
  <c r="T24" i="151"/>
  <c r="F24" i="151"/>
  <c r="E24" i="151"/>
  <c r="AJ107" i="151"/>
  <c r="AE107" i="151"/>
  <c r="AD107" i="151"/>
  <c r="U23" i="151"/>
  <c r="T23" i="151"/>
  <c r="P23" i="151"/>
  <c r="O23" i="151"/>
  <c r="AE106" i="151"/>
  <c r="AD106" i="151"/>
  <c r="Y22" i="151"/>
  <c r="U22" i="151"/>
  <c r="T22" i="151"/>
  <c r="F22" i="151"/>
  <c r="E22" i="151"/>
  <c r="AE105" i="151"/>
  <c r="AD105" i="151"/>
  <c r="AE21" i="151"/>
  <c r="AD21" i="151"/>
  <c r="U21" i="151"/>
  <c r="T21" i="151"/>
  <c r="P21" i="151"/>
  <c r="O21" i="151"/>
  <c r="F21" i="151"/>
  <c r="E21" i="151"/>
  <c r="AE104" i="151"/>
  <c r="AD104" i="151"/>
  <c r="U20" i="151"/>
  <c r="T20" i="151"/>
  <c r="P20" i="151"/>
  <c r="F20" i="151"/>
  <c r="E20" i="151"/>
  <c r="AJ103" i="151"/>
  <c r="AI103" i="151"/>
  <c r="AE103" i="151"/>
  <c r="AD103" i="151"/>
  <c r="U19" i="151"/>
  <c r="T19" i="151"/>
  <c r="P19" i="151"/>
  <c r="K19" i="151"/>
  <c r="J19" i="151"/>
  <c r="AE18" i="151"/>
  <c r="AD18" i="151"/>
  <c r="Z18" i="151"/>
  <c r="Y18" i="151"/>
  <c r="U18" i="151"/>
  <c r="T18" i="151"/>
  <c r="P18" i="151"/>
  <c r="F18" i="151"/>
  <c r="E18" i="151"/>
  <c r="AE101" i="151"/>
  <c r="AD101" i="151"/>
  <c r="U17" i="151"/>
  <c r="T17" i="151"/>
  <c r="P17" i="151"/>
  <c r="Z16" i="151"/>
  <c r="Y16" i="151"/>
  <c r="U16" i="151"/>
  <c r="T16" i="151"/>
  <c r="P16" i="151"/>
  <c r="F16" i="151"/>
  <c r="E16" i="151"/>
  <c r="AJ99" i="151"/>
  <c r="AI99" i="151"/>
  <c r="AE99" i="151"/>
  <c r="AD99" i="151"/>
  <c r="AE15" i="151"/>
  <c r="AD15" i="151"/>
  <c r="U15" i="151"/>
  <c r="T15" i="151"/>
  <c r="P15" i="151"/>
  <c r="K15" i="151"/>
  <c r="J15" i="151"/>
  <c r="AE98" i="151"/>
  <c r="AD98" i="151"/>
  <c r="U14" i="151"/>
  <c r="T14" i="151"/>
  <c r="P14" i="151"/>
  <c r="K14" i="151"/>
  <c r="J14" i="151"/>
  <c r="F14" i="151"/>
  <c r="E14" i="151"/>
  <c r="AE97" i="151"/>
  <c r="AD97" i="151"/>
  <c r="AE13" i="151"/>
  <c r="AD13" i="151"/>
  <c r="P13" i="151"/>
  <c r="K13" i="151"/>
  <c r="J13" i="151"/>
  <c r="AE96" i="151"/>
  <c r="AD96" i="151"/>
  <c r="P12" i="151"/>
  <c r="F12" i="151"/>
  <c r="E12" i="151"/>
  <c r="AE11" i="151"/>
  <c r="AD11" i="151"/>
  <c r="U11" i="151"/>
  <c r="T11" i="151"/>
  <c r="K11" i="151"/>
  <c r="J11" i="151"/>
  <c r="AJ94" i="151"/>
  <c r="AI94" i="151"/>
  <c r="Z10" i="151"/>
  <c r="Y10" i="151"/>
  <c r="U10" i="151"/>
  <c r="T10" i="151"/>
  <c r="P10" i="151"/>
  <c r="O10" i="151"/>
  <c r="F10" i="151"/>
  <c r="E10" i="151"/>
  <c r="AJ93" i="151"/>
  <c r="AE93" i="151"/>
  <c r="AD93" i="151"/>
  <c r="U9" i="151"/>
  <c r="T9" i="151"/>
  <c r="AJ92" i="151"/>
  <c r="AI92" i="151"/>
  <c r="AE92" i="151"/>
  <c r="AD92" i="151"/>
  <c r="AE8" i="151"/>
  <c r="AD8" i="151"/>
  <c r="U8" i="151"/>
  <c r="T8" i="151"/>
  <c r="P8" i="151"/>
  <c r="O8" i="151"/>
  <c r="K8" i="151"/>
  <c r="J8" i="151"/>
  <c r="F8" i="151"/>
  <c r="E8" i="151"/>
  <c r="U7" i="151"/>
  <c r="T7" i="151"/>
  <c r="Z6" i="151"/>
  <c r="Y6" i="151"/>
  <c r="U6" i="151"/>
  <c r="T6" i="151"/>
  <c r="P6" i="151"/>
  <c r="O6" i="151"/>
  <c r="AE5" i="151"/>
  <c r="AD5" i="151"/>
  <c r="K5" i="151"/>
  <c r="J5" i="151"/>
  <c r="F5" i="151"/>
  <c r="E5" i="151"/>
  <c r="Z4" i="151"/>
  <c r="Y4" i="151"/>
  <c r="U4" i="151"/>
  <c r="T4" i="151"/>
  <c r="AJ87" i="151"/>
  <c r="AI87" i="151"/>
  <c r="AE87" i="151"/>
  <c r="AD87" i="151"/>
  <c r="AE3" i="151"/>
  <c r="AD3" i="151"/>
  <c r="Z3" i="151"/>
  <c r="Y3" i="151"/>
  <c r="U3" i="151"/>
  <c r="T3" i="151"/>
  <c r="P3" i="151"/>
  <c r="O3" i="151"/>
  <c r="K3" i="151"/>
  <c r="J3" i="151"/>
  <c r="F3" i="151"/>
  <c r="E3" i="151"/>
  <c r="AI85" i="151"/>
  <c r="AD85" i="151"/>
  <c r="AD1" i="151"/>
  <c r="Y1" i="151"/>
  <c r="T1" i="151"/>
  <c r="O1" i="151"/>
  <c r="J1" i="151"/>
  <c r="A1" i="151"/>
  <c r="AJ81" i="150"/>
  <c r="AI81" i="150"/>
  <c r="AJ80" i="150"/>
  <c r="AI80" i="150"/>
  <c r="AJ79" i="150"/>
  <c r="AI79" i="150"/>
  <c r="P163" i="150"/>
  <c r="O163" i="150"/>
  <c r="AJ78" i="150"/>
  <c r="AI78" i="150"/>
  <c r="P162" i="150"/>
  <c r="O162" i="150"/>
  <c r="AJ77" i="150"/>
  <c r="AI77" i="150"/>
  <c r="P161" i="150"/>
  <c r="O161" i="150"/>
  <c r="U160" i="150"/>
  <c r="T160" i="150"/>
  <c r="P160" i="150"/>
  <c r="O160" i="150"/>
  <c r="AJ75" i="150"/>
  <c r="AI75" i="150"/>
  <c r="AJ74" i="150"/>
  <c r="AI74" i="150"/>
  <c r="P158" i="150"/>
  <c r="O158" i="150"/>
  <c r="F158" i="150"/>
  <c r="E158" i="150"/>
  <c r="P157" i="150"/>
  <c r="O157" i="150"/>
  <c r="F157" i="150"/>
  <c r="E157" i="150"/>
  <c r="U156" i="150"/>
  <c r="T156" i="150"/>
  <c r="P156" i="150"/>
  <c r="O156" i="150"/>
  <c r="U154" i="150"/>
  <c r="T154" i="150"/>
  <c r="P154" i="150"/>
  <c r="O154" i="150"/>
  <c r="AJ69" i="150"/>
  <c r="AI69" i="150"/>
  <c r="P153" i="150"/>
  <c r="O153" i="150"/>
  <c r="F153" i="150"/>
  <c r="E153" i="150"/>
  <c r="P152" i="150"/>
  <c r="O152" i="150"/>
  <c r="F152" i="150"/>
  <c r="E152" i="150"/>
  <c r="U151" i="150"/>
  <c r="T151" i="150"/>
  <c r="P151" i="150"/>
  <c r="O151" i="150"/>
  <c r="F151" i="150"/>
  <c r="E151" i="150"/>
  <c r="AJ66" i="150"/>
  <c r="AI66" i="150"/>
  <c r="P150" i="150"/>
  <c r="O150" i="150"/>
  <c r="F150" i="150"/>
  <c r="E150" i="150"/>
  <c r="P149" i="150"/>
  <c r="O149" i="150"/>
  <c r="F149" i="150"/>
  <c r="E149" i="150"/>
  <c r="U148" i="150"/>
  <c r="T148" i="150"/>
  <c r="P148" i="150"/>
  <c r="O148" i="150"/>
  <c r="F148" i="150"/>
  <c r="E148" i="150"/>
  <c r="AJ63" i="150"/>
  <c r="AI63" i="150"/>
  <c r="F147" i="150"/>
  <c r="E147" i="150"/>
  <c r="P146" i="150"/>
  <c r="O146" i="150"/>
  <c r="U145" i="150"/>
  <c r="T145" i="150"/>
  <c r="AJ60" i="150"/>
  <c r="AI60" i="150"/>
  <c r="P144" i="150"/>
  <c r="O144" i="150"/>
  <c r="F144" i="150"/>
  <c r="E144" i="150"/>
  <c r="P143" i="150"/>
  <c r="O143" i="150"/>
  <c r="AJ58" i="150"/>
  <c r="AI58" i="150"/>
  <c r="U142" i="150"/>
  <c r="T142" i="150"/>
  <c r="P142" i="150"/>
  <c r="O142" i="150"/>
  <c r="K142" i="150"/>
  <c r="J142" i="150"/>
  <c r="P141" i="150"/>
  <c r="O141" i="150"/>
  <c r="F141" i="150"/>
  <c r="E141" i="150"/>
  <c r="AJ56" i="150"/>
  <c r="AI56" i="150"/>
  <c r="P140" i="150"/>
  <c r="O140" i="150"/>
  <c r="AJ55" i="150"/>
  <c r="AI55" i="150"/>
  <c r="Z139" i="150"/>
  <c r="Y139" i="150"/>
  <c r="P139" i="150"/>
  <c r="O139" i="150"/>
  <c r="K139" i="150"/>
  <c r="J139" i="150"/>
  <c r="AJ54" i="150"/>
  <c r="AI54" i="150"/>
  <c r="U138" i="150"/>
  <c r="T138" i="150"/>
  <c r="P138" i="150"/>
  <c r="O138" i="150"/>
  <c r="F138" i="150"/>
  <c r="E138" i="150"/>
  <c r="AO62" i="150"/>
  <c r="AN62" i="150"/>
  <c r="Z137" i="150"/>
  <c r="Y137" i="150"/>
  <c r="P137" i="150"/>
  <c r="O137" i="150"/>
  <c r="U136" i="150"/>
  <c r="T136" i="150"/>
  <c r="P136" i="150"/>
  <c r="O136" i="150"/>
  <c r="K136" i="150"/>
  <c r="J136" i="150"/>
  <c r="F136" i="150"/>
  <c r="E136" i="150"/>
  <c r="AJ51" i="150"/>
  <c r="AI51" i="150"/>
  <c r="Z135" i="150"/>
  <c r="Y135" i="150"/>
  <c r="P135" i="150"/>
  <c r="O135" i="150"/>
  <c r="AO59" i="150"/>
  <c r="AN59" i="150"/>
  <c r="AJ50" i="150"/>
  <c r="AI50" i="150"/>
  <c r="U134" i="150"/>
  <c r="T134" i="150"/>
  <c r="F134" i="150"/>
  <c r="E134" i="150"/>
  <c r="Z133" i="150"/>
  <c r="Y133" i="150"/>
  <c r="P133" i="150"/>
  <c r="O133" i="150"/>
  <c r="AO57" i="150"/>
  <c r="AN57" i="150"/>
  <c r="AJ48" i="150"/>
  <c r="AI48" i="150"/>
  <c r="Z132" i="150"/>
  <c r="Y132" i="150"/>
  <c r="P132" i="150"/>
  <c r="O132" i="150"/>
  <c r="AO56" i="150"/>
  <c r="AN56" i="150"/>
  <c r="AJ47" i="150"/>
  <c r="AI47" i="150"/>
  <c r="U131" i="150"/>
  <c r="T131" i="150"/>
  <c r="P131" i="150"/>
  <c r="O131" i="150"/>
  <c r="K131" i="150"/>
  <c r="J131" i="150"/>
  <c r="F131" i="150"/>
  <c r="E131" i="150"/>
  <c r="AO55" i="150"/>
  <c r="AN55" i="150"/>
  <c r="AJ46" i="150"/>
  <c r="AI46" i="150"/>
  <c r="Z130" i="150"/>
  <c r="Y130" i="150"/>
  <c r="P130" i="150"/>
  <c r="O130" i="150"/>
  <c r="F130" i="150"/>
  <c r="E130" i="150"/>
  <c r="AO54" i="150"/>
  <c r="AN54" i="150"/>
  <c r="AJ45" i="150"/>
  <c r="AI45" i="150"/>
  <c r="K129" i="150"/>
  <c r="J129" i="150"/>
  <c r="AO53" i="150"/>
  <c r="AN53" i="150"/>
  <c r="AJ44" i="150"/>
  <c r="AI44" i="150"/>
  <c r="Z128" i="150"/>
  <c r="Y128" i="150"/>
  <c r="U128" i="150"/>
  <c r="T128" i="150"/>
  <c r="P128" i="150"/>
  <c r="O128" i="150"/>
  <c r="K128" i="150"/>
  <c r="J128" i="150"/>
  <c r="F128" i="150"/>
  <c r="E128" i="150"/>
  <c r="AJ43" i="150"/>
  <c r="AI43" i="150"/>
  <c r="P127" i="150"/>
  <c r="O127" i="150"/>
  <c r="AO51" i="150"/>
  <c r="AN51" i="150"/>
  <c r="Z126" i="150"/>
  <c r="Y126" i="150"/>
  <c r="U126" i="150"/>
  <c r="T126" i="150"/>
  <c r="E126" i="150"/>
  <c r="AO50" i="150"/>
  <c r="AN50" i="150"/>
  <c r="P125" i="150"/>
  <c r="O125" i="150"/>
  <c r="K125" i="150"/>
  <c r="J125" i="150"/>
  <c r="AO49" i="150"/>
  <c r="AN49" i="150"/>
  <c r="AJ40" i="150"/>
  <c r="AI40" i="150"/>
  <c r="Z124" i="150"/>
  <c r="Y124" i="150"/>
  <c r="U124" i="150"/>
  <c r="T124" i="150"/>
  <c r="P124" i="150"/>
  <c r="O124" i="150"/>
  <c r="AJ39" i="150"/>
  <c r="AI39" i="150"/>
  <c r="Z123" i="150"/>
  <c r="Y123" i="150"/>
  <c r="P123" i="150"/>
  <c r="O123" i="150"/>
  <c r="AO47" i="150"/>
  <c r="AN47" i="150"/>
  <c r="AJ38" i="150"/>
  <c r="AI38" i="150"/>
  <c r="U122" i="150"/>
  <c r="T122" i="150"/>
  <c r="P122" i="150"/>
  <c r="O122" i="150"/>
  <c r="AJ37" i="150"/>
  <c r="AI37" i="150"/>
  <c r="Z121" i="150"/>
  <c r="Y121" i="150"/>
  <c r="P121" i="150"/>
  <c r="O121" i="150"/>
  <c r="K121" i="150"/>
  <c r="J121" i="150"/>
  <c r="F121" i="150"/>
  <c r="E121" i="150"/>
  <c r="AJ35" i="150"/>
  <c r="AI35" i="150"/>
  <c r="Z119" i="150"/>
  <c r="Y119" i="150"/>
  <c r="P119" i="150"/>
  <c r="O119" i="150"/>
  <c r="AO43" i="150"/>
  <c r="AN43" i="150"/>
  <c r="U118" i="150"/>
  <c r="T118" i="150"/>
  <c r="AJ33" i="150"/>
  <c r="AI33" i="150"/>
  <c r="Z117" i="150"/>
  <c r="Y117" i="150"/>
  <c r="P117" i="150"/>
  <c r="O117" i="150"/>
  <c r="F117" i="150"/>
  <c r="E117" i="150"/>
  <c r="AJ32" i="150"/>
  <c r="AI32" i="150"/>
  <c r="U116" i="150"/>
  <c r="T116" i="150"/>
  <c r="K116" i="150"/>
  <c r="J116" i="150"/>
  <c r="F116" i="150"/>
  <c r="E116" i="150"/>
  <c r="AO40" i="150"/>
  <c r="AN40" i="150"/>
  <c r="AJ31" i="150"/>
  <c r="AI31" i="150"/>
  <c r="Z115" i="150"/>
  <c r="Y115" i="150"/>
  <c r="U115" i="150"/>
  <c r="T115" i="150"/>
  <c r="P115" i="150"/>
  <c r="O115" i="150"/>
  <c r="K115" i="150"/>
  <c r="J115" i="150"/>
  <c r="AO39" i="150"/>
  <c r="AN39" i="150"/>
  <c r="AJ30" i="150"/>
  <c r="AI30" i="150"/>
  <c r="F114" i="150"/>
  <c r="E114" i="150"/>
  <c r="AJ29" i="150"/>
  <c r="AI29" i="150"/>
  <c r="Z113" i="150"/>
  <c r="Y113" i="150"/>
  <c r="U113" i="150"/>
  <c r="T113" i="150"/>
  <c r="AJ28" i="150"/>
  <c r="AI28" i="150"/>
  <c r="K112" i="150"/>
  <c r="J112" i="150"/>
  <c r="F112" i="150"/>
  <c r="E112" i="150"/>
  <c r="AO36" i="150"/>
  <c r="AN36" i="150"/>
  <c r="U111" i="150"/>
  <c r="T111" i="150"/>
  <c r="P111" i="150"/>
  <c r="O111" i="150"/>
  <c r="AJ26" i="150"/>
  <c r="AI26" i="150"/>
  <c r="Z110" i="150"/>
  <c r="Y110" i="150"/>
  <c r="U110" i="150"/>
  <c r="T110" i="150"/>
  <c r="AO34" i="150"/>
  <c r="AN34" i="150"/>
  <c r="AJ25" i="150"/>
  <c r="AI25" i="150"/>
  <c r="U109" i="150"/>
  <c r="K109" i="150"/>
  <c r="J109" i="150"/>
  <c r="U108" i="150"/>
  <c r="P108" i="150"/>
  <c r="O108" i="150"/>
  <c r="K108" i="150"/>
  <c r="J108" i="150"/>
  <c r="F108" i="150"/>
  <c r="E108" i="150"/>
  <c r="AN32" i="150"/>
  <c r="AJ23" i="150"/>
  <c r="AI23" i="150"/>
  <c r="Z107" i="150"/>
  <c r="Y107" i="150"/>
  <c r="U107" i="150"/>
  <c r="F107" i="150"/>
  <c r="E107" i="150"/>
  <c r="AJ22" i="150"/>
  <c r="AI22" i="150"/>
  <c r="U106" i="150"/>
  <c r="O106" i="150"/>
  <c r="B106" i="150"/>
  <c r="A106" i="150"/>
  <c r="AJ21" i="150"/>
  <c r="AI21" i="150"/>
  <c r="Z105" i="150"/>
  <c r="Y105" i="150"/>
  <c r="U105" i="150"/>
  <c r="K105" i="150"/>
  <c r="J105" i="150"/>
  <c r="B105" i="150"/>
  <c r="A105" i="150"/>
  <c r="AJ20" i="150"/>
  <c r="AI20" i="150"/>
  <c r="U104" i="150"/>
  <c r="F104" i="150"/>
  <c r="E104" i="150"/>
  <c r="B104" i="150"/>
  <c r="A104" i="150"/>
  <c r="AO28" i="150"/>
  <c r="AN28" i="150"/>
  <c r="Z103" i="150"/>
  <c r="Y103" i="150"/>
  <c r="U103" i="150"/>
  <c r="F103" i="150"/>
  <c r="E103" i="150"/>
  <c r="B103" i="150"/>
  <c r="A103" i="150"/>
  <c r="U102" i="150"/>
  <c r="P102" i="150"/>
  <c r="O102" i="150"/>
  <c r="F102" i="150"/>
  <c r="E102" i="150"/>
  <c r="B102" i="150"/>
  <c r="A102" i="150"/>
  <c r="AO26" i="150"/>
  <c r="AN26" i="150"/>
  <c r="AJ17" i="150"/>
  <c r="AI17" i="150"/>
  <c r="U101" i="150"/>
  <c r="B101" i="150"/>
  <c r="A101" i="150"/>
  <c r="Z100" i="150"/>
  <c r="Y100" i="150"/>
  <c r="U100" i="150"/>
  <c r="K100" i="150"/>
  <c r="J100" i="150"/>
  <c r="F100" i="150"/>
  <c r="E100" i="150"/>
  <c r="B100" i="150"/>
  <c r="A100" i="150"/>
  <c r="Z99" i="150"/>
  <c r="Y99" i="150"/>
  <c r="U99" i="150"/>
  <c r="B99" i="150"/>
  <c r="A99" i="150"/>
  <c r="AO23" i="150"/>
  <c r="AN23" i="150"/>
  <c r="U98" i="150"/>
  <c r="P98" i="150"/>
  <c r="O98" i="150"/>
  <c r="F98" i="150"/>
  <c r="E98" i="150"/>
  <c r="B98" i="150"/>
  <c r="A98" i="150"/>
  <c r="AJ13" i="150"/>
  <c r="AI13" i="150"/>
  <c r="Z97" i="150"/>
  <c r="Y97" i="150"/>
  <c r="U97" i="150"/>
  <c r="B97" i="150"/>
  <c r="A97" i="150"/>
  <c r="U96" i="150"/>
  <c r="F96" i="150"/>
  <c r="E96" i="150"/>
  <c r="B96" i="150"/>
  <c r="A96" i="150"/>
  <c r="AO20" i="150"/>
  <c r="AN20" i="150"/>
  <c r="Z95" i="150"/>
  <c r="Y95" i="150"/>
  <c r="U95" i="150"/>
  <c r="P95" i="150"/>
  <c r="O95" i="150"/>
  <c r="F95" i="150"/>
  <c r="E95" i="150"/>
  <c r="B95" i="150"/>
  <c r="A95" i="150"/>
  <c r="AJ10" i="150"/>
  <c r="AI10" i="150"/>
  <c r="Z94" i="150"/>
  <c r="Y94" i="150"/>
  <c r="U94" i="150"/>
  <c r="K94" i="150"/>
  <c r="J94" i="150"/>
  <c r="F94" i="150"/>
  <c r="E94" i="150"/>
  <c r="B94" i="150"/>
  <c r="A94" i="150"/>
  <c r="AO18" i="150"/>
  <c r="AN18" i="150"/>
  <c r="AJ9" i="150"/>
  <c r="AI9" i="150"/>
  <c r="Z93" i="150"/>
  <c r="Y93" i="150"/>
  <c r="U93" i="150"/>
  <c r="B93" i="150"/>
  <c r="A93" i="150"/>
  <c r="AJ8" i="150"/>
  <c r="AI8" i="150"/>
  <c r="U92" i="150"/>
  <c r="P92" i="150"/>
  <c r="O92" i="150"/>
  <c r="F92" i="150"/>
  <c r="E92" i="150"/>
  <c r="B92" i="150"/>
  <c r="A92" i="150"/>
  <c r="AJ7" i="150"/>
  <c r="AI7" i="150"/>
  <c r="Z91" i="150"/>
  <c r="Y91" i="150"/>
  <c r="U91" i="150"/>
  <c r="F91" i="150"/>
  <c r="E91" i="150"/>
  <c r="B91" i="150"/>
  <c r="A91" i="150"/>
  <c r="AO15" i="150"/>
  <c r="AN15" i="150"/>
  <c r="AJ6" i="150"/>
  <c r="AI6" i="150"/>
  <c r="U90" i="150"/>
  <c r="T90" i="150"/>
  <c r="B90" i="150"/>
  <c r="A90" i="150"/>
  <c r="AJ5" i="150"/>
  <c r="AI5" i="150"/>
  <c r="Z89" i="150"/>
  <c r="Y89" i="150"/>
  <c r="P89" i="150"/>
  <c r="O89" i="150"/>
  <c r="B89" i="150"/>
  <c r="A89" i="150"/>
  <c r="AJ4" i="150"/>
  <c r="AI4" i="150"/>
  <c r="K88" i="150"/>
  <c r="J88" i="150"/>
  <c r="C88" i="150"/>
  <c r="A88" i="150"/>
  <c r="AO12" i="150"/>
  <c r="AN12" i="150"/>
  <c r="AJ3" i="150"/>
  <c r="AI3" i="150"/>
  <c r="Z87" i="150"/>
  <c r="Y87" i="150"/>
  <c r="U87" i="150"/>
  <c r="T87" i="150"/>
  <c r="P87" i="150"/>
  <c r="O87" i="150"/>
  <c r="K87" i="150"/>
  <c r="J87" i="150"/>
  <c r="F87" i="150"/>
  <c r="E87" i="150"/>
  <c r="AN1" i="150"/>
  <c r="AI1" i="150"/>
  <c r="Y85" i="150"/>
  <c r="T85" i="150"/>
  <c r="O85" i="150"/>
  <c r="J85" i="150"/>
  <c r="E85" i="150"/>
  <c r="AO9" i="150"/>
  <c r="AN9" i="150"/>
  <c r="P81" i="150"/>
  <c r="O81" i="150"/>
  <c r="P80" i="150"/>
  <c r="O80" i="150"/>
  <c r="AO6" i="150"/>
  <c r="AN6" i="150"/>
  <c r="AE79" i="150"/>
  <c r="AD79" i="150"/>
  <c r="AE78" i="150"/>
  <c r="AD78" i="150"/>
  <c r="AE77" i="150"/>
  <c r="AD77" i="150"/>
  <c r="AO3" i="150"/>
  <c r="AN3" i="150"/>
  <c r="AE76" i="150"/>
  <c r="AD76" i="150"/>
  <c r="P76" i="150"/>
  <c r="O76" i="150"/>
  <c r="P75" i="150"/>
  <c r="O75" i="150"/>
  <c r="AE74" i="150"/>
  <c r="AD74" i="150"/>
  <c r="AJ157" i="150"/>
  <c r="AI157" i="150"/>
  <c r="AE157" i="150"/>
  <c r="AD157" i="150"/>
  <c r="AE73" i="150"/>
  <c r="AD73" i="150"/>
  <c r="P73" i="150"/>
  <c r="O73" i="150"/>
  <c r="AE72" i="150"/>
  <c r="AD72" i="150"/>
  <c r="AE71" i="150"/>
  <c r="AD71" i="150"/>
  <c r="U71" i="150"/>
  <c r="T71" i="150"/>
  <c r="AJ154" i="150"/>
  <c r="AI154" i="150"/>
  <c r="AE70" i="150"/>
  <c r="AD70" i="150"/>
  <c r="U70" i="150"/>
  <c r="T70" i="150"/>
  <c r="P70" i="150"/>
  <c r="O70" i="150"/>
  <c r="AE69" i="150"/>
  <c r="AD69" i="150"/>
  <c r="P69" i="150"/>
  <c r="O69" i="150"/>
  <c r="AE68" i="150"/>
  <c r="AD68" i="150"/>
  <c r="U68" i="150"/>
  <c r="T68" i="150"/>
  <c r="U67" i="150"/>
  <c r="T67" i="150"/>
  <c r="P67" i="150"/>
  <c r="O67" i="150"/>
  <c r="AJ150" i="150"/>
  <c r="AI150" i="150"/>
  <c r="AE149" i="150"/>
  <c r="AD149" i="150"/>
  <c r="AJ148" i="150"/>
  <c r="AI148" i="150"/>
  <c r="AE64" i="150"/>
  <c r="AD64" i="150"/>
  <c r="U64" i="150"/>
  <c r="T64" i="150"/>
  <c r="P64" i="150"/>
  <c r="O64" i="150"/>
  <c r="U63" i="150"/>
  <c r="T63" i="150"/>
  <c r="P63" i="150"/>
  <c r="O63" i="150"/>
  <c r="F63" i="150"/>
  <c r="E63" i="150"/>
  <c r="AE62" i="150"/>
  <c r="AD62" i="150"/>
  <c r="U62" i="150"/>
  <c r="T62" i="150"/>
  <c r="F62" i="150"/>
  <c r="E62" i="150"/>
  <c r="AJ145" i="150"/>
  <c r="AI145" i="150"/>
  <c r="AE145" i="150"/>
  <c r="AD145" i="150"/>
  <c r="U61" i="150"/>
  <c r="T61" i="150"/>
  <c r="F61" i="150"/>
  <c r="E61" i="150"/>
  <c r="AJ144" i="150"/>
  <c r="AE144" i="150"/>
  <c r="AE60" i="150"/>
  <c r="AD60" i="150"/>
  <c r="U60" i="150"/>
  <c r="T60" i="150"/>
  <c r="F60" i="150"/>
  <c r="E60" i="150"/>
  <c r="AE143" i="150"/>
  <c r="AE59" i="150"/>
  <c r="AD59" i="150"/>
  <c r="P59" i="150"/>
  <c r="O59" i="150"/>
  <c r="F59" i="150"/>
  <c r="E59" i="150"/>
  <c r="AE142" i="150"/>
  <c r="U58" i="150"/>
  <c r="T58" i="150"/>
  <c r="F58" i="150"/>
  <c r="E58" i="150"/>
  <c r="AE141" i="150"/>
  <c r="AE57" i="150"/>
  <c r="AD57" i="150"/>
  <c r="P57" i="150"/>
  <c r="O57" i="150"/>
  <c r="F57" i="150"/>
  <c r="E57" i="150"/>
  <c r="AE140" i="150"/>
  <c r="AE56" i="150"/>
  <c r="AD56" i="150"/>
  <c r="U56" i="150"/>
  <c r="T56" i="150"/>
  <c r="F56" i="150"/>
  <c r="E56" i="150"/>
  <c r="AJ139" i="150"/>
  <c r="AI139" i="150"/>
  <c r="AE139" i="150"/>
  <c r="AE55" i="150"/>
  <c r="AD55" i="150"/>
  <c r="AE138" i="150"/>
  <c r="U54" i="150"/>
  <c r="T54" i="150"/>
  <c r="P54" i="150"/>
  <c r="O54" i="150"/>
  <c r="F54" i="150"/>
  <c r="E54" i="150"/>
  <c r="AE137" i="150"/>
  <c r="Z53" i="150"/>
  <c r="Y53" i="150"/>
  <c r="P53" i="150"/>
  <c r="O53" i="150"/>
  <c r="AE136" i="150"/>
  <c r="AE52" i="150"/>
  <c r="AD52" i="150"/>
  <c r="AE135" i="150"/>
  <c r="AE51" i="150"/>
  <c r="AD51" i="150"/>
  <c r="Z51" i="150"/>
  <c r="Y51" i="150"/>
  <c r="P51" i="150"/>
  <c r="O51" i="150"/>
  <c r="AJ134" i="150"/>
  <c r="AI134" i="150"/>
  <c r="AE134" i="150"/>
  <c r="AD134" i="150"/>
  <c r="Z50" i="150"/>
  <c r="Y50" i="150"/>
  <c r="U50" i="150"/>
  <c r="T50" i="150"/>
  <c r="F50" i="150"/>
  <c r="E50" i="150"/>
  <c r="AE133" i="150"/>
  <c r="AD133" i="150"/>
  <c r="AE49" i="150"/>
  <c r="AD49" i="150"/>
  <c r="Z49" i="150"/>
  <c r="Y49" i="150"/>
  <c r="K49" i="150"/>
  <c r="J49" i="150"/>
  <c r="AE132" i="150"/>
  <c r="AD132" i="150"/>
  <c r="AE48" i="150"/>
  <c r="AD48" i="150"/>
  <c r="Z48" i="150"/>
  <c r="Y48" i="150"/>
  <c r="K48" i="150"/>
  <c r="J48" i="150"/>
  <c r="AE131" i="150"/>
  <c r="AD131" i="150"/>
  <c r="AE47" i="150"/>
  <c r="AD47" i="150"/>
  <c r="Z47" i="150"/>
  <c r="Y47" i="150"/>
  <c r="P47" i="150"/>
  <c r="O47" i="150"/>
  <c r="F47" i="150"/>
  <c r="E47" i="150"/>
  <c r="AE130" i="150"/>
  <c r="AD130" i="150"/>
  <c r="Z46" i="150"/>
  <c r="Y46" i="150"/>
  <c r="U46" i="150"/>
  <c r="T46" i="150"/>
  <c r="P46" i="150"/>
  <c r="O46" i="150"/>
  <c r="K46" i="150"/>
  <c r="J46" i="150"/>
  <c r="AJ129" i="150"/>
  <c r="AI129" i="150"/>
  <c r="AE129" i="150"/>
  <c r="AD129" i="150"/>
  <c r="U45" i="150"/>
  <c r="T45" i="150"/>
  <c r="P45" i="150"/>
  <c r="O45" i="150"/>
  <c r="AJ128" i="150"/>
  <c r="AE128" i="150"/>
  <c r="AD128" i="150"/>
  <c r="AE44" i="150"/>
  <c r="AD44" i="150"/>
  <c r="Z44" i="150"/>
  <c r="Y44" i="150"/>
  <c r="F44" i="150"/>
  <c r="E44" i="150"/>
  <c r="AE127" i="150"/>
  <c r="AD127" i="150"/>
  <c r="K43" i="150"/>
  <c r="J43" i="150"/>
  <c r="F43" i="150"/>
  <c r="E43" i="150"/>
  <c r="AE126" i="150"/>
  <c r="AD126" i="150"/>
  <c r="AE42" i="150"/>
  <c r="AD42" i="150"/>
  <c r="Z42" i="150"/>
  <c r="Y42" i="150"/>
  <c r="U42" i="150"/>
  <c r="T42" i="150"/>
  <c r="P42" i="150"/>
  <c r="O42" i="150"/>
  <c r="F42" i="150"/>
  <c r="E42" i="150"/>
  <c r="AJ125" i="150"/>
  <c r="AI125" i="150"/>
  <c r="AE125" i="150"/>
  <c r="AD125" i="150"/>
  <c r="AE41" i="150"/>
  <c r="AD41" i="150"/>
  <c r="Z41" i="150"/>
  <c r="Y41" i="150"/>
  <c r="U41" i="150"/>
  <c r="T41" i="150"/>
  <c r="K41" i="150"/>
  <c r="J41" i="150"/>
  <c r="F41" i="150"/>
  <c r="E41" i="150"/>
  <c r="AE124" i="150"/>
  <c r="AD124" i="150"/>
  <c r="Z40" i="150"/>
  <c r="Y40" i="150"/>
  <c r="U40" i="150"/>
  <c r="T40" i="150"/>
  <c r="K40" i="150"/>
  <c r="J40" i="150"/>
  <c r="F40" i="150"/>
  <c r="E40" i="150"/>
  <c r="Z39" i="150"/>
  <c r="Y39" i="150"/>
  <c r="U39" i="150"/>
  <c r="T39" i="150"/>
  <c r="P39" i="150"/>
  <c r="O39" i="150"/>
  <c r="K39" i="150"/>
  <c r="J39" i="150"/>
  <c r="F39" i="150"/>
  <c r="E39" i="150"/>
  <c r="AJ122" i="150"/>
  <c r="AI122" i="150"/>
  <c r="AE122" i="150"/>
  <c r="AD122" i="150"/>
  <c r="AE38" i="150"/>
  <c r="AD38" i="150"/>
  <c r="Z38" i="150"/>
  <c r="Y38" i="150"/>
  <c r="U38" i="150"/>
  <c r="T38" i="150"/>
  <c r="AE121" i="150"/>
  <c r="AD121" i="150"/>
  <c r="Z37" i="150"/>
  <c r="Y37" i="150"/>
  <c r="U37" i="150"/>
  <c r="T37" i="150"/>
  <c r="AE120" i="150"/>
  <c r="AD120" i="150"/>
  <c r="AE36" i="150"/>
  <c r="AD36" i="150"/>
  <c r="U36" i="150"/>
  <c r="T36" i="150"/>
  <c r="P36" i="150"/>
  <c r="O36" i="150"/>
  <c r="F36" i="150"/>
  <c r="E36" i="150"/>
  <c r="AE35" i="150"/>
  <c r="AD35" i="150"/>
  <c r="Z35" i="150"/>
  <c r="Y35" i="150"/>
  <c r="F35" i="150"/>
  <c r="E35" i="150"/>
  <c r="AJ118" i="150"/>
  <c r="AI118" i="150"/>
  <c r="AE118" i="150"/>
  <c r="AD118" i="150"/>
  <c r="AE34" i="150"/>
  <c r="AD34" i="150"/>
  <c r="P34" i="150"/>
  <c r="O34" i="150"/>
  <c r="F34" i="150"/>
  <c r="E34" i="150"/>
  <c r="AJ117" i="150"/>
  <c r="AE33" i="150"/>
  <c r="AD33" i="150"/>
  <c r="K33" i="150"/>
  <c r="J33" i="150"/>
  <c r="AE116" i="150"/>
  <c r="AD116" i="150"/>
  <c r="AE32" i="150"/>
  <c r="AD32" i="150"/>
  <c r="Z32" i="150"/>
  <c r="Y32" i="150"/>
  <c r="U32" i="150"/>
  <c r="T32" i="150"/>
  <c r="K32" i="150"/>
  <c r="J32" i="150"/>
  <c r="AE31" i="150"/>
  <c r="AD31" i="150"/>
  <c r="U31" i="150"/>
  <c r="T31" i="150"/>
  <c r="P31" i="150"/>
  <c r="O31" i="150"/>
  <c r="K31" i="150"/>
  <c r="J31" i="150"/>
  <c r="F31" i="150"/>
  <c r="E31" i="150"/>
  <c r="AJ114" i="150"/>
  <c r="AI114" i="150"/>
  <c r="AE114" i="150"/>
  <c r="AD114" i="150"/>
  <c r="AE30" i="150"/>
  <c r="AD30" i="150"/>
  <c r="U30" i="150"/>
  <c r="T30" i="150"/>
  <c r="P30" i="150"/>
  <c r="O30" i="150"/>
  <c r="K30" i="150"/>
  <c r="J30" i="150"/>
  <c r="Z29" i="150"/>
  <c r="Y29" i="150"/>
  <c r="U29" i="150"/>
  <c r="T29" i="150"/>
  <c r="P29" i="150"/>
  <c r="K29" i="150"/>
  <c r="J29" i="150"/>
  <c r="F29" i="150"/>
  <c r="E29" i="150"/>
  <c r="AE112" i="150"/>
  <c r="AD112" i="150"/>
  <c r="AE28" i="150"/>
  <c r="AD28" i="150"/>
  <c r="U28" i="150"/>
  <c r="T28" i="150"/>
  <c r="P28" i="150"/>
  <c r="F28" i="150"/>
  <c r="E28" i="150"/>
  <c r="AJ111" i="150"/>
  <c r="AI111" i="150"/>
  <c r="AE111" i="150"/>
  <c r="AD111" i="150"/>
  <c r="AE27" i="150"/>
  <c r="AD27" i="150"/>
  <c r="Z27" i="150"/>
  <c r="Y27" i="150"/>
  <c r="U27" i="150"/>
  <c r="T27" i="150"/>
  <c r="P27" i="150"/>
  <c r="U26" i="150"/>
  <c r="T26" i="150"/>
  <c r="P26" i="150"/>
  <c r="F26" i="150"/>
  <c r="E26" i="150"/>
  <c r="AE109" i="150"/>
  <c r="AD109" i="150"/>
  <c r="AD25" i="150"/>
  <c r="U25" i="150"/>
  <c r="T25" i="150"/>
  <c r="P25" i="150"/>
  <c r="AJ108" i="150"/>
  <c r="AI108" i="150"/>
  <c r="AE108" i="150"/>
  <c r="AD108" i="150"/>
  <c r="Z24" i="150"/>
  <c r="Y24" i="150"/>
  <c r="U24" i="150"/>
  <c r="T24" i="150"/>
  <c r="F24" i="150"/>
  <c r="E24" i="150"/>
  <c r="AJ107" i="150"/>
  <c r="AE107" i="150"/>
  <c r="AD107" i="150"/>
  <c r="U23" i="150"/>
  <c r="T23" i="150"/>
  <c r="P23" i="150"/>
  <c r="O23" i="150"/>
  <c r="AE106" i="150"/>
  <c r="AD106" i="150"/>
  <c r="Y22" i="150"/>
  <c r="U22" i="150"/>
  <c r="T22" i="150"/>
  <c r="F22" i="150"/>
  <c r="E22" i="150"/>
  <c r="AE105" i="150"/>
  <c r="AD105" i="150"/>
  <c r="AE21" i="150"/>
  <c r="AD21" i="150"/>
  <c r="U21" i="150"/>
  <c r="T21" i="150"/>
  <c r="P21" i="150"/>
  <c r="O21" i="150"/>
  <c r="F21" i="150"/>
  <c r="E21" i="150"/>
  <c r="AE104" i="150"/>
  <c r="AD104" i="150"/>
  <c r="U20" i="150"/>
  <c r="T20" i="150"/>
  <c r="P20" i="150"/>
  <c r="F20" i="150"/>
  <c r="E20" i="150"/>
  <c r="AJ103" i="150"/>
  <c r="AI103" i="150"/>
  <c r="AE103" i="150"/>
  <c r="AD103" i="150"/>
  <c r="U19" i="150"/>
  <c r="T19" i="150"/>
  <c r="P19" i="150"/>
  <c r="K19" i="150"/>
  <c r="J19" i="150"/>
  <c r="AE18" i="150"/>
  <c r="AD18" i="150"/>
  <c r="Z18" i="150"/>
  <c r="Y18" i="150"/>
  <c r="U18" i="150"/>
  <c r="T18" i="150"/>
  <c r="P18" i="150"/>
  <c r="F18" i="150"/>
  <c r="E18" i="150"/>
  <c r="AE101" i="150"/>
  <c r="AD101" i="150"/>
  <c r="U17" i="150"/>
  <c r="T17" i="150"/>
  <c r="P17" i="150"/>
  <c r="Z16" i="150"/>
  <c r="Y16" i="150"/>
  <c r="U16" i="150"/>
  <c r="T16" i="150"/>
  <c r="P16" i="150"/>
  <c r="F16" i="150"/>
  <c r="E16" i="150"/>
  <c r="AJ99" i="150"/>
  <c r="AI99" i="150"/>
  <c r="AE99" i="150"/>
  <c r="AD99" i="150"/>
  <c r="AE15" i="150"/>
  <c r="AD15" i="150"/>
  <c r="U15" i="150"/>
  <c r="T15" i="150"/>
  <c r="P15" i="150"/>
  <c r="K15" i="150"/>
  <c r="J15" i="150"/>
  <c r="AE98" i="150"/>
  <c r="AD98" i="150"/>
  <c r="U14" i="150"/>
  <c r="T14" i="150"/>
  <c r="P14" i="150"/>
  <c r="K14" i="150"/>
  <c r="J14" i="150"/>
  <c r="F14" i="150"/>
  <c r="E14" i="150"/>
  <c r="AE97" i="150"/>
  <c r="AD97" i="150"/>
  <c r="AE13" i="150"/>
  <c r="AD13" i="150"/>
  <c r="P13" i="150"/>
  <c r="K13" i="150"/>
  <c r="J13" i="150"/>
  <c r="AE96" i="150"/>
  <c r="AD96" i="150"/>
  <c r="P12" i="150"/>
  <c r="F12" i="150"/>
  <c r="E12" i="150"/>
  <c r="AE11" i="150"/>
  <c r="AD11" i="150"/>
  <c r="U11" i="150"/>
  <c r="T11" i="150"/>
  <c r="K11" i="150"/>
  <c r="J11" i="150"/>
  <c r="AJ94" i="150"/>
  <c r="AI94" i="150"/>
  <c r="Z10" i="150"/>
  <c r="Y10" i="150"/>
  <c r="U10" i="150"/>
  <c r="T10" i="150"/>
  <c r="P10" i="150"/>
  <c r="O10" i="150"/>
  <c r="F10" i="150"/>
  <c r="E10" i="150"/>
  <c r="AJ93" i="150"/>
  <c r="AE93" i="150"/>
  <c r="AD93" i="150"/>
  <c r="U9" i="150"/>
  <c r="T9" i="150"/>
  <c r="AJ92" i="150"/>
  <c r="AI92" i="150"/>
  <c r="AE92" i="150"/>
  <c r="AD92" i="150"/>
  <c r="AE8" i="150"/>
  <c r="AD8" i="150"/>
  <c r="U8" i="150"/>
  <c r="T8" i="150"/>
  <c r="P8" i="150"/>
  <c r="O8" i="150"/>
  <c r="K8" i="150"/>
  <c r="J8" i="150"/>
  <c r="F8" i="150"/>
  <c r="E8" i="150"/>
  <c r="U7" i="150"/>
  <c r="T7" i="150"/>
  <c r="Z6" i="150"/>
  <c r="Y6" i="150"/>
  <c r="U6" i="150"/>
  <c r="T6" i="150"/>
  <c r="P6" i="150"/>
  <c r="O6" i="150"/>
  <c r="AE5" i="150"/>
  <c r="AD5" i="150"/>
  <c r="K5" i="150"/>
  <c r="J5" i="150"/>
  <c r="F5" i="150"/>
  <c r="E5" i="150"/>
  <c r="Z4" i="150"/>
  <c r="Y4" i="150"/>
  <c r="U4" i="150"/>
  <c r="T4" i="150"/>
  <c r="AJ87" i="150"/>
  <c r="AI87" i="150"/>
  <c r="AE87" i="150"/>
  <c r="AD87" i="150"/>
  <c r="AE3" i="150"/>
  <c r="AD3" i="150"/>
  <c r="Z3" i="150"/>
  <c r="Y3" i="150"/>
  <c r="U3" i="150"/>
  <c r="T3" i="150"/>
  <c r="P3" i="150"/>
  <c r="O3" i="150"/>
  <c r="K3" i="150"/>
  <c r="J3" i="150"/>
  <c r="F3" i="150"/>
  <c r="E3" i="150"/>
  <c r="AI85" i="150"/>
  <c r="AD85" i="150"/>
  <c r="AD1" i="150"/>
  <c r="Y1" i="150"/>
  <c r="T1" i="150"/>
  <c r="O1" i="150"/>
  <c r="J1" i="150"/>
  <c r="A1" i="150"/>
  <c r="AJ81" i="149"/>
  <c r="AI81" i="149"/>
  <c r="AJ80" i="149"/>
  <c r="AI80" i="149"/>
  <c r="AJ79" i="149"/>
  <c r="AI79" i="149"/>
  <c r="P163" i="149"/>
  <c r="O163" i="149"/>
  <c r="AJ78" i="149"/>
  <c r="AI78" i="149"/>
  <c r="P162" i="149"/>
  <c r="O162" i="149"/>
  <c r="AJ77" i="149"/>
  <c r="AI77" i="149"/>
  <c r="P161" i="149"/>
  <c r="O161" i="149"/>
  <c r="U160" i="149"/>
  <c r="T160" i="149"/>
  <c r="P160" i="149"/>
  <c r="O160" i="149"/>
  <c r="AJ75" i="149"/>
  <c r="AI75" i="149"/>
  <c r="AJ74" i="149"/>
  <c r="AI74" i="149"/>
  <c r="P158" i="149"/>
  <c r="O158" i="149"/>
  <c r="F158" i="149"/>
  <c r="E158" i="149"/>
  <c r="P157" i="149"/>
  <c r="O157" i="149"/>
  <c r="F157" i="149"/>
  <c r="E157" i="149"/>
  <c r="U156" i="149"/>
  <c r="T156" i="149"/>
  <c r="P156" i="149"/>
  <c r="O156" i="149"/>
  <c r="U154" i="149"/>
  <c r="T154" i="149"/>
  <c r="P154" i="149"/>
  <c r="O154" i="149"/>
  <c r="AJ69" i="149"/>
  <c r="AI69" i="149"/>
  <c r="P153" i="149"/>
  <c r="O153" i="149"/>
  <c r="F153" i="149"/>
  <c r="E153" i="149"/>
  <c r="P152" i="149"/>
  <c r="O152" i="149"/>
  <c r="F152" i="149"/>
  <c r="E152" i="149"/>
  <c r="U151" i="149"/>
  <c r="T151" i="149"/>
  <c r="P151" i="149"/>
  <c r="O151" i="149"/>
  <c r="F151" i="149"/>
  <c r="E151" i="149"/>
  <c r="AJ66" i="149"/>
  <c r="AI66" i="149"/>
  <c r="P150" i="149"/>
  <c r="O150" i="149"/>
  <c r="F150" i="149"/>
  <c r="E150" i="149"/>
  <c r="P149" i="149"/>
  <c r="O149" i="149"/>
  <c r="F149" i="149"/>
  <c r="E149" i="149"/>
  <c r="U148" i="149"/>
  <c r="T148" i="149"/>
  <c r="P148" i="149"/>
  <c r="O148" i="149"/>
  <c r="F148" i="149"/>
  <c r="E148" i="149"/>
  <c r="AJ63" i="149"/>
  <c r="AI63" i="149"/>
  <c r="F147" i="149"/>
  <c r="E147" i="149"/>
  <c r="P146" i="149"/>
  <c r="O146" i="149"/>
  <c r="U145" i="149"/>
  <c r="T145" i="149"/>
  <c r="AJ60" i="149"/>
  <c r="AI60" i="149"/>
  <c r="P144" i="149"/>
  <c r="O144" i="149"/>
  <c r="F144" i="149"/>
  <c r="E144" i="149"/>
  <c r="P143" i="149"/>
  <c r="O143" i="149"/>
  <c r="AJ58" i="149"/>
  <c r="AI58" i="149"/>
  <c r="U142" i="149"/>
  <c r="T142" i="149"/>
  <c r="P142" i="149"/>
  <c r="O142" i="149"/>
  <c r="K142" i="149"/>
  <c r="J142" i="149"/>
  <c r="P141" i="149"/>
  <c r="O141" i="149"/>
  <c r="F141" i="149"/>
  <c r="E141" i="149"/>
  <c r="AJ56" i="149"/>
  <c r="AI56" i="149"/>
  <c r="P140" i="149"/>
  <c r="O140" i="149"/>
  <c r="AJ55" i="149"/>
  <c r="AI55" i="149"/>
  <c r="Z139" i="149"/>
  <c r="Y139" i="149"/>
  <c r="P139" i="149"/>
  <c r="O139" i="149"/>
  <c r="K139" i="149"/>
  <c r="J139" i="149"/>
  <c r="AJ54" i="149"/>
  <c r="AI54" i="149"/>
  <c r="U138" i="149"/>
  <c r="T138" i="149"/>
  <c r="P138" i="149"/>
  <c r="O138" i="149"/>
  <c r="F138" i="149"/>
  <c r="E138" i="149"/>
  <c r="AO62" i="149"/>
  <c r="AN62" i="149"/>
  <c r="Z137" i="149"/>
  <c r="Y137" i="149"/>
  <c r="P137" i="149"/>
  <c r="O137" i="149"/>
  <c r="U136" i="149"/>
  <c r="T136" i="149"/>
  <c r="P136" i="149"/>
  <c r="O136" i="149"/>
  <c r="K136" i="149"/>
  <c r="J136" i="149"/>
  <c r="F136" i="149"/>
  <c r="E136" i="149"/>
  <c r="AJ51" i="149"/>
  <c r="AI51" i="149"/>
  <c r="Z135" i="149"/>
  <c r="Y135" i="149"/>
  <c r="P135" i="149"/>
  <c r="O135" i="149"/>
  <c r="AO59" i="149"/>
  <c r="AN59" i="149"/>
  <c r="AJ50" i="149"/>
  <c r="AI50" i="149"/>
  <c r="U134" i="149"/>
  <c r="T134" i="149"/>
  <c r="F134" i="149"/>
  <c r="E134" i="149"/>
  <c r="Z133" i="149"/>
  <c r="Y133" i="149"/>
  <c r="P133" i="149"/>
  <c r="O133" i="149"/>
  <c r="AO57" i="149"/>
  <c r="AN57" i="149"/>
  <c r="AJ48" i="149"/>
  <c r="AI48" i="149"/>
  <c r="Z132" i="149"/>
  <c r="Y132" i="149"/>
  <c r="P132" i="149"/>
  <c r="O132" i="149"/>
  <c r="AO56" i="149"/>
  <c r="AN56" i="149"/>
  <c r="AJ47" i="149"/>
  <c r="AI47" i="149"/>
  <c r="U131" i="149"/>
  <c r="T131" i="149"/>
  <c r="P131" i="149"/>
  <c r="O131" i="149"/>
  <c r="K131" i="149"/>
  <c r="J131" i="149"/>
  <c r="F131" i="149"/>
  <c r="E131" i="149"/>
  <c r="AO55" i="149"/>
  <c r="AN55" i="149"/>
  <c r="AJ46" i="149"/>
  <c r="AI46" i="149"/>
  <c r="Z130" i="149"/>
  <c r="Y130" i="149"/>
  <c r="P130" i="149"/>
  <c r="O130" i="149"/>
  <c r="F130" i="149"/>
  <c r="E130" i="149"/>
  <c r="AO54" i="149"/>
  <c r="AN54" i="149"/>
  <c r="AJ45" i="149"/>
  <c r="AI45" i="149"/>
  <c r="K129" i="149"/>
  <c r="J129" i="149"/>
  <c r="AO53" i="149"/>
  <c r="AN53" i="149"/>
  <c r="AJ44" i="149"/>
  <c r="AI44" i="149"/>
  <c r="Z128" i="149"/>
  <c r="Y128" i="149"/>
  <c r="U128" i="149"/>
  <c r="T128" i="149"/>
  <c r="P128" i="149"/>
  <c r="O128" i="149"/>
  <c r="K128" i="149"/>
  <c r="J128" i="149"/>
  <c r="F128" i="149"/>
  <c r="E128" i="149"/>
  <c r="AJ43" i="149"/>
  <c r="AI43" i="149"/>
  <c r="P127" i="149"/>
  <c r="O127" i="149"/>
  <c r="AO51" i="149"/>
  <c r="AN51" i="149"/>
  <c r="Z126" i="149"/>
  <c r="Y126" i="149"/>
  <c r="U126" i="149"/>
  <c r="T126" i="149"/>
  <c r="E126" i="149"/>
  <c r="AO50" i="149"/>
  <c r="AN50" i="149"/>
  <c r="P125" i="149"/>
  <c r="O125" i="149"/>
  <c r="K125" i="149"/>
  <c r="J125" i="149"/>
  <c r="AO49" i="149"/>
  <c r="AN49" i="149"/>
  <c r="AJ40" i="149"/>
  <c r="AI40" i="149"/>
  <c r="Z124" i="149"/>
  <c r="Y124" i="149"/>
  <c r="U124" i="149"/>
  <c r="T124" i="149"/>
  <c r="P124" i="149"/>
  <c r="O124" i="149"/>
  <c r="AJ39" i="149"/>
  <c r="AI39" i="149"/>
  <c r="Z123" i="149"/>
  <c r="Y123" i="149"/>
  <c r="P123" i="149"/>
  <c r="O123" i="149"/>
  <c r="AO47" i="149"/>
  <c r="AN47" i="149"/>
  <c r="AJ38" i="149"/>
  <c r="AI38" i="149"/>
  <c r="U122" i="149"/>
  <c r="T122" i="149"/>
  <c r="P122" i="149"/>
  <c r="O122" i="149"/>
  <c r="AJ37" i="149"/>
  <c r="AI37" i="149"/>
  <c r="Z121" i="149"/>
  <c r="Y121" i="149"/>
  <c r="P121" i="149"/>
  <c r="O121" i="149"/>
  <c r="K121" i="149"/>
  <c r="J121" i="149"/>
  <c r="F121" i="149"/>
  <c r="E121" i="149"/>
  <c r="AJ35" i="149"/>
  <c r="AI35" i="149"/>
  <c r="Z119" i="149"/>
  <c r="Y119" i="149"/>
  <c r="P119" i="149"/>
  <c r="O119" i="149"/>
  <c r="AO43" i="149"/>
  <c r="AN43" i="149"/>
  <c r="U118" i="149"/>
  <c r="T118" i="149"/>
  <c r="AJ33" i="149"/>
  <c r="AI33" i="149"/>
  <c r="Z117" i="149"/>
  <c r="Y117" i="149"/>
  <c r="P117" i="149"/>
  <c r="O117" i="149"/>
  <c r="F117" i="149"/>
  <c r="E117" i="149"/>
  <c r="AJ32" i="149"/>
  <c r="AI32" i="149"/>
  <c r="U116" i="149"/>
  <c r="T116" i="149"/>
  <c r="K116" i="149"/>
  <c r="J116" i="149"/>
  <c r="F116" i="149"/>
  <c r="E116" i="149"/>
  <c r="AO40" i="149"/>
  <c r="AN40" i="149"/>
  <c r="AJ31" i="149"/>
  <c r="AI31" i="149"/>
  <c r="Z115" i="149"/>
  <c r="Y115" i="149"/>
  <c r="U115" i="149"/>
  <c r="T115" i="149"/>
  <c r="P115" i="149"/>
  <c r="O115" i="149"/>
  <c r="K115" i="149"/>
  <c r="J115" i="149"/>
  <c r="AO39" i="149"/>
  <c r="AN39" i="149"/>
  <c r="AJ30" i="149"/>
  <c r="AI30" i="149"/>
  <c r="F114" i="149"/>
  <c r="E114" i="149"/>
  <c r="AJ29" i="149"/>
  <c r="AI29" i="149"/>
  <c r="Z113" i="149"/>
  <c r="Y113" i="149"/>
  <c r="U113" i="149"/>
  <c r="T113" i="149"/>
  <c r="AJ28" i="149"/>
  <c r="AI28" i="149"/>
  <c r="K112" i="149"/>
  <c r="J112" i="149"/>
  <c r="F112" i="149"/>
  <c r="E112" i="149"/>
  <c r="AO36" i="149"/>
  <c r="AN36" i="149"/>
  <c r="U111" i="149"/>
  <c r="T111" i="149"/>
  <c r="P111" i="149"/>
  <c r="O111" i="149"/>
  <c r="AJ26" i="149"/>
  <c r="AI26" i="149"/>
  <c r="Z110" i="149"/>
  <c r="Y110" i="149"/>
  <c r="U110" i="149"/>
  <c r="T110" i="149"/>
  <c r="AO34" i="149"/>
  <c r="AN34" i="149"/>
  <c r="AJ25" i="149"/>
  <c r="AI25" i="149"/>
  <c r="U109" i="149"/>
  <c r="K109" i="149"/>
  <c r="J109" i="149"/>
  <c r="U108" i="149"/>
  <c r="P108" i="149"/>
  <c r="O108" i="149"/>
  <c r="K108" i="149"/>
  <c r="J108" i="149"/>
  <c r="F108" i="149"/>
  <c r="E108" i="149"/>
  <c r="AN32" i="149"/>
  <c r="AJ23" i="149"/>
  <c r="AI23" i="149"/>
  <c r="Z107" i="149"/>
  <c r="Y107" i="149"/>
  <c r="U107" i="149"/>
  <c r="F107" i="149"/>
  <c r="E107" i="149"/>
  <c r="AJ22" i="149"/>
  <c r="AI22" i="149"/>
  <c r="U106" i="149"/>
  <c r="O106" i="149"/>
  <c r="B106" i="149"/>
  <c r="A106" i="149"/>
  <c r="AJ21" i="149"/>
  <c r="AI21" i="149"/>
  <c r="Z105" i="149"/>
  <c r="Y105" i="149"/>
  <c r="U105" i="149"/>
  <c r="K105" i="149"/>
  <c r="J105" i="149"/>
  <c r="B105" i="149"/>
  <c r="A105" i="149"/>
  <c r="AJ20" i="149"/>
  <c r="AI20" i="149"/>
  <c r="U104" i="149"/>
  <c r="F104" i="149"/>
  <c r="E104" i="149"/>
  <c r="B104" i="149"/>
  <c r="A104" i="149"/>
  <c r="AO28" i="149"/>
  <c r="AN28" i="149"/>
  <c r="Z103" i="149"/>
  <c r="Y103" i="149"/>
  <c r="U103" i="149"/>
  <c r="F103" i="149"/>
  <c r="E103" i="149"/>
  <c r="B103" i="149"/>
  <c r="A103" i="149"/>
  <c r="U102" i="149"/>
  <c r="P102" i="149"/>
  <c r="O102" i="149"/>
  <c r="F102" i="149"/>
  <c r="E102" i="149"/>
  <c r="B102" i="149"/>
  <c r="A102" i="149"/>
  <c r="AO26" i="149"/>
  <c r="AN26" i="149"/>
  <c r="AJ17" i="149"/>
  <c r="AI17" i="149"/>
  <c r="U101" i="149"/>
  <c r="B101" i="149"/>
  <c r="A101" i="149"/>
  <c r="Z100" i="149"/>
  <c r="Y100" i="149"/>
  <c r="U100" i="149"/>
  <c r="K100" i="149"/>
  <c r="J100" i="149"/>
  <c r="F100" i="149"/>
  <c r="E100" i="149"/>
  <c r="B100" i="149"/>
  <c r="A100" i="149"/>
  <c r="Z99" i="149"/>
  <c r="Y99" i="149"/>
  <c r="U99" i="149"/>
  <c r="B99" i="149"/>
  <c r="A99" i="149"/>
  <c r="AO23" i="149"/>
  <c r="AN23" i="149"/>
  <c r="U98" i="149"/>
  <c r="P98" i="149"/>
  <c r="O98" i="149"/>
  <c r="F98" i="149"/>
  <c r="E98" i="149"/>
  <c r="B98" i="149"/>
  <c r="A98" i="149"/>
  <c r="AJ13" i="149"/>
  <c r="AI13" i="149"/>
  <c r="Z97" i="149"/>
  <c r="Y97" i="149"/>
  <c r="U97" i="149"/>
  <c r="B97" i="149"/>
  <c r="A97" i="149"/>
  <c r="U96" i="149"/>
  <c r="F96" i="149"/>
  <c r="E96" i="149"/>
  <c r="B96" i="149"/>
  <c r="A96" i="149"/>
  <c r="AO20" i="149"/>
  <c r="AN20" i="149"/>
  <c r="Z95" i="149"/>
  <c r="Y95" i="149"/>
  <c r="U95" i="149"/>
  <c r="P95" i="149"/>
  <c r="O95" i="149"/>
  <c r="F95" i="149"/>
  <c r="E95" i="149"/>
  <c r="B95" i="149"/>
  <c r="A95" i="149"/>
  <c r="AJ10" i="149"/>
  <c r="AI10" i="149"/>
  <c r="Z94" i="149"/>
  <c r="Y94" i="149"/>
  <c r="U94" i="149"/>
  <c r="K94" i="149"/>
  <c r="J94" i="149"/>
  <c r="F94" i="149"/>
  <c r="E94" i="149"/>
  <c r="B94" i="149"/>
  <c r="A94" i="149"/>
  <c r="AO18" i="149"/>
  <c r="AN18" i="149"/>
  <c r="AJ9" i="149"/>
  <c r="AI9" i="149"/>
  <c r="Z93" i="149"/>
  <c r="Y93" i="149"/>
  <c r="U93" i="149"/>
  <c r="B93" i="149"/>
  <c r="A93" i="149"/>
  <c r="AJ8" i="149"/>
  <c r="AI8" i="149"/>
  <c r="U92" i="149"/>
  <c r="P92" i="149"/>
  <c r="O92" i="149"/>
  <c r="F92" i="149"/>
  <c r="E92" i="149"/>
  <c r="B92" i="149"/>
  <c r="A92" i="149"/>
  <c r="AJ7" i="149"/>
  <c r="AI7" i="149"/>
  <c r="Z91" i="149"/>
  <c r="Y91" i="149"/>
  <c r="U91" i="149"/>
  <c r="F91" i="149"/>
  <c r="E91" i="149"/>
  <c r="B91" i="149"/>
  <c r="A91" i="149"/>
  <c r="AO15" i="149"/>
  <c r="AN15" i="149"/>
  <c r="AJ6" i="149"/>
  <c r="AI6" i="149"/>
  <c r="U90" i="149"/>
  <c r="T90" i="149"/>
  <c r="B90" i="149"/>
  <c r="A90" i="149"/>
  <c r="AJ5" i="149"/>
  <c r="AI5" i="149"/>
  <c r="Z89" i="149"/>
  <c r="Y89" i="149"/>
  <c r="P89" i="149"/>
  <c r="O89" i="149"/>
  <c r="B89" i="149"/>
  <c r="A89" i="149"/>
  <c r="AJ4" i="149"/>
  <c r="AI4" i="149"/>
  <c r="K88" i="149"/>
  <c r="J88" i="149"/>
  <c r="C88" i="149"/>
  <c r="A88" i="149"/>
  <c r="AO12" i="149"/>
  <c r="AN12" i="149"/>
  <c r="AJ3" i="149"/>
  <c r="AI3" i="149"/>
  <c r="Z87" i="149"/>
  <c r="Y87" i="149"/>
  <c r="U87" i="149"/>
  <c r="T87" i="149"/>
  <c r="P87" i="149"/>
  <c r="O87" i="149"/>
  <c r="K87" i="149"/>
  <c r="J87" i="149"/>
  <c r="F87" i="149"/>
  <c r="E87" i="149"/>
  <c r="AN1" i="149"/>
  <c r="AI1" i="149"/>
  <c r="Y85" i="149"/>
  <c r="T85" i="149"/>
  <c r="O85" i="149"/>
  <c r="J85" i="149"/>
  <c r="E85" i="149"/>
  <c r="AO9" i="149"/>
  <c r="AN9" i="149"/>
  <c r="P81" i="149"/>
  <c r="O81" i="149"/>
  <c r="P80" i="149"/>
  <c r="O80" i="149"/>
  <c r="AO6" i="149"/>
  <c r="AN6" i="149"/>
  <c r="AE79" i="149"/>
  <c r="AD79" i="149"/>
  <c r="AE78" i="149"/>
  <c r="AD78" i="149"/>
  <c r="AE77" i="149"/>
  <c r="AD77" i="149"/>
  <c r="AO3" i="149"/>
  <c r="AN3" i="149"/>
  <c r="AE76" i="149"/>
  <c r="AD76" i="149"/>
  <c r="P76" i="149"/>
  <c r="O76" i="149"/>
  <c r="P75" i="149"/>
  <c r="O75" i="149"/>
  <c r="AE74" i="149"/>
  <c r="AD74" i="149"/>
  <c r="AJ157" i="149"/>
  <c r="AI157" i="149"/>
  <c r="AE157" i="149"/>
  <c r="AD157" i="149"/>
  <c r="AE73" i="149"/>
  <c r="AD73" i="149"/>
  <c r="P73" i="149"/>
  <c r="O73" i="149"/>
  <c r="AE72" i="149"/>
  <c r="AD72" i="149"/>
  <c r="AE71" i="149"/>
  <c r="AD71" i="149"/>
  <c r="U71" i="149"/>
  <c r="T71" i="149"/>
  <c r="AJ154" i="149"/>
  <c r="AI154" i="149"/>
  <c r="AE70" i="149"/>
  <c r="AD70" i="149"/>
  <c r="U70" i="149"/>
  <c r="T70" i="149"/>
  <c r="P70" i="149"/>
  <c r="O70" i="149"/>
  <c r="AE69" i="149"/>
  <c r="AD69" i="149"/>
  <c r="P69" i="149"/>
  <c r="O69" i="149"/>
  <c r="AE68" i="149"/>
  <c r="AD68" i="149"/>
  <c r="U68" i="149"/>
  <c r="T68" i="149"/>
  <c r="U67" i="149"/>
  <c r="T67" i="149"/>
  <c r="P67" i="149"/>
  <c r="O67" i="149"/>
  <c r="AJ150" i="149"/>
  <c r="AI150" i="149"/>
  <c r="AE149" i="149"/>
  <c r="AD149" i="149"/>
  <c r="AJ148" i="149"/>
  <c r="AI148" i="149"/>
  <c r="AE64" i="149"/>
  <c r="AD64" i="149"/>
  <c r="U64" i="149"/>
  <c r="T64" i="149"/>
  <c r="P64" i="149"/>
  <c r="O64" i="149"/>
  <c r="U63" i="149"/>
  <c r="T63" i="149"/>
  <c r="P63" i="149"/>
  <c r="O63" i="149"/>
  <c r="F63" i="149"/>
  <c r="E63" i="149"/>
  <c r="AE62" i="149"/>
  <c r="AD62" i="149"/>
  <c r="U62" i="149"/>
  <c r="T62" i="149"/>
  <c r="F62" i="149"/>
  <c r="E62" i="149"/>
  <c r="AJ145" i="149"/>
  <c r="AI145" i="149"/>
  <c r="AE145" i="149"/>
  <c r="AD145" i="149"/>
  <c r="U61" i="149"/>
  <c r="T61" i="149"/>
  <c r="F61" i="149"/>
  <c r="E61" i="149"/>
  <c r="AJ144" i="149"/>
  <c r="AE144" i="149"/>
  <c r="AE60" i="149"/>
  <c r="AD60" i="149"/>
  <c r="U60" i="149"/>
  <c r="T60" i="149"/>
  <c r="F60" i="149"/>
  <c r="E60" i="149"/>
  <c r="AE143" i="149"/>
  <c r="AE59" i="149"/>
  <c r="AD59" i="149"/>
  <c r="P59" i="149"/>
  <c r="O59" i="149"/>
  <c r="F59" i="149"/>
  <c r="E59" i="149"/>
  <c r="AE142" i="149"/>
  <c r="U58" i="149"/>
  <c r="T58" i="149"/>
  <c r="F58" i="149"/>
  <c r="E58" i="149"/>
  <c r="AE141" i="149"/>
  <c r="AE57" i="149"/>
  <c r="AD57" i="149"/>
  <c r="P57" i="149"/>
  <c r="O57" i="149"/>
  <c r="F57" i="149"/>
  <c r="E57" i="149"/>
  <c r="AE140" i="149"/>
  <c r="AE56" i="149"/>
  <c r="AD56" i="149"/>
  <c r="U56" i="149"/>
  <c r="T56" i="149"/>
  <c r="F56" i="149"/>
  <c r="E56" i="149"/>
  <c r="AJ139" i="149"/>
  <c r="AI139" i="149"/>
  <c r="AE139" i="149"/>
  <c r="AE55" i="149"/>
  <c r="AD55" i="149"/>
  <c r="AE138" i="149"/>
  <c r="U54" i="149"/>
  <c r="T54" i="149"/>
  <c r="P54" i="149"/>
  <c r="O54" i="149"/>
  <c r="F54" i="149"/>
  <c r="E54" i="149"/>
  <c r="AE137" i="149"/>
  <c r="Z53" i="149"/>
  <c r="Y53" i="149"/>
  <c r="P53" i="149"/>
  <c r="O53" i="149"/>
  <c r="AE136" i="149"/>
  <c r="AE52" i="149"/>
  <c r="AD52" i="149"/>
  <c r="AE135" i="149"/>
  <c r="AE51" i="149"/>
  <c r="AD51" i="149"/>
  <c r="Z51" i="149"/>
  <c r="Y51" i="149"/>
  <c r="P51" i="149"/>
  <c r="O51" i="149"/>
  <c r="AJ134" i="149"/>
  <c r="AI134" i="149"/>
  <c r="AE134" i="149"/>
  <c r="AD134" i="149"/>
  <c r="Z50" i="149"/>
  <c r="Y50" i="149"/>
  <c r="U50" i="149"/>
  <c r="T50" i="149"/>
  <c r="F50" i="149"/>
  <c r="E50" i="149"/>
  <c r="AE133" i="149"/>
  <c r="AD133" i="149"/>
  <c r="AE49" i="149"/>
  <c r="AD49" i="149"/>
  <c r="Z49" i="149"/>
  <c r="Y49" i="149"/>
  <c r="K49" i="149"/>
  <c r="J49" i="149"/>
  <c r="AE132" i="149"/>
  <c r="AD132" i="149"/>
  <c r="AE48" i="149"/>
  <c r="AD48" i="149"/>
  <c r="Z48" i="149"/>
  <c r="Y48" i="149"/>
  <c r="K48" i="149"/>
  <c r="J48" i="149"/>
  <c r="AE131" i="149"/>
  <c r="AD131" i="149"/>
  <c r="AE47" i="149"/>
  <c r="AD47" i="149"/>
  <c r="Z47" i="149"/>
  <c r="Y47" i="149"/>
  <c r="P47" i="149"/>
  <c r="O47" i="149"/>
  <c r="F47" i="149"/>
  <c r="E47" i="149"/>
  <c r="AE130" i="149"/>
  <c r="AD130" i="149"/>
  <c r="Z46" i="149"/>
  <c r="Y46" i="149"/>
  <c r="U46" i="149"/>
  <c r="T46" i="149"/>
  <c r="P46" i="149"/>
  <c r="O46" i="149"/>
  <c r="K46" i="149"/>
  <c r="J46" i="149"/>
  <c r="AJ129" i="149"/>
  <c r="AI129" i="149"/>
  <c r="AE129" i="149"/>
  <c r="AD129" i="149"/>
  <c r="U45" i="149"/>
  <c r="T45" i="149"/>
  <c r="P45" i="149"/>
  <c r="O45" i="149"/>
  <c r="AJ128" i="149"/>
  <c r="AE128" i="149"/>
  <c r="AD128" i="149"/>
  <c r="AE44" i="149"/>
  <c r="AD44" i="149"/>
  <c r="Z44" i="149"/>
  <c r="Y44" i="149"/>
  <c r="F44" i="149"/>
  <c r="E44" i="149"/>
  <c r="AE127" i="149"/>
  <c r="AD127" i="149"/>
  <c r="K43" i="149"/>
  <c r="J43" i="149"/>
  <c r="F43" i="149"/>
  <c r="E43" i="149"/>
  <c r="AE126" i="149"/>
  <c r="AD126" i="149"/>
  <c r="AE42" i="149"/>
  <c r="AD42" i="149"/>
  <c r="Z42" i="149"/>
  <c r="Y42" i="149"/>
  <c r="U42" i="149"/>
  <c r="T42" i="149"/>
  <c r="P42" i="149"/>
  <c r="O42" i="149"/>
  <c r="F42" i="149"/>
  <c r="E42" i="149"/>
  <c r="AJ125" i="149"/>
  <c r="AI125" i="149"/>
  <c r="AE125" i="149"/>
  <c r="AD125" i="149"/>
  <c r="AE41" i="149"/>
  <c r="AD41" i="149"/>
  <c r="Z41" i="149"/>
  <c r="Y41" i="149"/>
  <c r="U41" i="149"/>
  <c r="T41" i="149"/>
  <c r="K41" i="149"/>
  <c r="J41" i="149"/>
  <c r="F41" i="149"/>
  <c r="E41" i="149"/>
  <c r="AE124" i="149"/>
  <c r="AD124" i="149"/>
  <c r="Z40" i="149"/>
  <c r="Y40" i="149"/>
  <c r="U40" i="149"/>
  <c r="T40" i="149"/>
  <c r="K40" i="149"/>
  <c r="J40" i="149"/>
  <c r="F40" i="149"/>
  <c r="E40" i="149"/>
  <c r="Z39" i="149"/>
  <c r="Y39" i="149"/>
  <c r="U39" i="149"/>
  <c r="T39" i="149"/>
  <c r="P39" i="149"/>
  <c r="O39" i="149"/>
  <c r="K39" i="149"/>
  <c r="J39" i="149"/>
  <c r="F39" i="149"/>
  <c r="E39" i="149"/>
  <c r="AJ122" i="149"/>
  <c r="AI122" i="149"/>
  <c r="AE122" i="149"/>
  <c r="AD122" i="149"/>
  <c r="AE38" i="149"/>
  <c r="AD38" i="149"/>
  <c r="Z38" i="149"/>
  <c r="Y38" i="149"/>
  <c r="U38" i="149"/>
  <c r="T38" i="149"/>
  <c r="AE121" i="149"/>
  <c r="AD121" i="149"/>
  <c r="Z37" i="149"/>
  <c r="Y37" i="149"/>
  <c r="U37" i="149"/>
  <c r="T37" i="149"/>
  <c r="AE120" i="149"/>
  <c r="AD120" i="149"/>
  <c r="AE36" i="149"/>
  <c r="AD36" i="149"/>
  <c r="U36" i="149"/>
  <c r="T36" i="149"/>
  <c r="P36" i="149"/>
  <c r="O36" i="149"/>
  <c r="F36" i="149"/>
  <c r="E36" i="149"/>
  <c r="AE35" i="149"/>
  <c r="AD35" i="149"/>
  <c r="Z35" i="149"/>
  <c r="Y35" i="149"/>
  <c r="F35" i="149"/>
  <c r="E35" i="149"/>
  <c r="AJ118" i="149"/>
  <c r="AI118" i="149"/>
  <c r="AE118" i="149"/>
  <c r="AD118" i="149"/>
  <c r="AE34" i="149"/>
  <c r="AD34" i="149"/>
  <c r="P34" i="149"/>
  <c r="O34" i="149"/>
  <c r="F34" i="149"/>
  <c r="E34" i="149"/>
  <c r="AJ117" i="149"/>
  <c r="AE33" i="149"/>
  <c r="AD33" i="149"/>
  <c r="K33" i="149"/>
  <c r="J33" i="149"/>
  <c r="AE116" i="149"/>
  <c r="AD116" i="149"/>
  <c r="AE32" i="149"/>
  <c r="AD32" i="149"/>
  <c r="Z32" i="149"/>
  <c r="Y32" i="149"/>
  <c r="U32" i="149"/>
  <c r="T32" i="149"/>
  <c r="K32" i="149"/>
  <c r="J32" i="149"/>
  <c r="AE31" i="149"/>
  <c r="AD31" i="149"/>
  <c r="U31" i="149"/>
  <c r="T31" i="149"/>
  <c r="P31" i="149"/>
  <c r="O31" i="149"/>
  <c r="K31" i="149"/>
  <c r="J31" i="149"/>
  <c r="F31" i="149"/>
  <c r="E31" i="149"/>
  <c r="AJ114" i="149"/>
  <c r="AI114" i="149"/>
  <c r="AE114" i="149"/>
  <c r="AD114" i="149"/>
  <c r="AE30" i="149"/>
  <c r="AD30" i="149"/>
  <c r="U30" i="149"/>
  <c r="T30" i="149"/>
  <c r="P30" i="149"/>
  <c r="O30" i="149"/>
  <c r="K30" i="149"/>
  <c r="J30" i="149"/>
  <c r="Z29" i="149"/>
  <c r="Y29" i="149"/>
  <c r="U29" i="149"/>
  <c r="T29" i="149"/>
  <c r="P29" i="149"/>
  <c r="K29" i="149"/>
  <c r="J29" i="149"/>
  <c r="F29" i="149"/>
  <c r="E29" i="149"/>
  <c r="AE112" i="149"/>
  <c r="AD112" i="149"/>
  <c r="AE28" i="149"/>
  <c r="AD28" i="149"/>
  <c r="U28" i="149"/>
  <c r="T28" i="149"/>
  <c r="P28" i="149"/>
  <c r="F28" i="149"/>
  <c r="E28" i="149"/>
  <c r="AJ111" i="149"/>
  <c r="AI111" i="149"/>
  <c r="AE111" i="149"/>
  <c r="AD111" i="149"/>
  <c r="AE27" i="149"/>
  <c r="AD27" i="149"/>
  <c r="Z27" i="149"/>
  <c r="Y27" i="149"/>
  <c r="U27" i="149"/>
  <c r="T27" i="149"/>
  <c r="P27" i="149"/>
  <c r="U26" i="149"/>
  <c r="T26" i="149"/>
  <c r="P26" i="149"/>
  <c r="F26" i="149"/>
  <c r="E26" i="149"/>
  <c r="AE109" i="149"/>
  <c r="AD109" i="149"/>
  <c r="AD25" i="149"/>
  <c r="U25" i="149"/>
  <c r="T25" i="149"/>
  <c r="P25" i="149"/>
  <c r="AJ108" i="149"/>
  <c r="AI108" i="149"/>
  <c r="AE108" i="149"/>
  <c r="AD108" i="149"/>
  <c r="Z24" i="149"/>
  <c r="Y24" i="149"/>
  <c r="U24" i="149"/>
  <c r="T24" i="149"/>
  <c r="F24" i="149"/>
  <c r="E24" i="149"/>
  <c r="AJ107" i="149"/>
  <c r="AE107" i="149"/>
  <c r="AD107" i="149"/>
  <c r="U23" i="149"/>
  <c r="T23" i="149"/>
  <c r="P23" i="149"/>
  <c r="O23" i="149"/>
  <c r="AE106" i="149"/>
  <c r="AD106" i="149"/>
  <c r="Y22" i="149"/>
  <c r="U22" i="149"/>
  <c r="T22" i="149"/>
  <c r="F22" i="149"/>
  <c r="E22" i="149"/>
  <c r="AE105" i="149"/>
  <c r="AD105" i="149"/>
  <c r="AE21" i="149"/>
  <c r="AD21" i="149"/>
  <c r="U21" i="149"/>
  <c r="T21" i="149"/>
  <c r="P21" i="149"/>
  <c r="O21" i="149"/>
  <c r="F21" i="149"/>
  <c r="E21" i="149"/>
  <c r="AE104" i="149"/>
  <c r="AD104" i="149"/>
  <c r="U20" i="149"/>
  <c r="T20" i="149"/>
  <c r="P20" i="149"/>
  <c r="F20" i="149"/>
  <c r="E20" i="149"/>
  <c r="AJ103" i="149"/>
  <c r="AI103" i="149"/>
  <c r="AE103" i="149"/>
  <c r="AD103" i="149"/>
  <c r="U19" i="149"/>
  <c r="T19" i="149"/>
  <c r="P19" i="149"/>
  <c r="K19" i="149"/>
  <c r="J19" i="149"/>
  <c r="AE18" i="149"/>
  <c r="AD18" i="149"/>
  <c r="Z18" i="149"/>
  <c r="Y18" i="149"/>
  <c r="U18" i="149"/>
  <c r="T18" i="149"/>
  <c r="P18" i="149"/>
  <c r="F18" i="149"/>
  <c r="E18" i="149"/>
  <c r="AE101" i="149"/>
  <c r="AD101" i="149"/>
  <c r="U17" i="149"/>
  <c r="T17" i="149"/>
  <c r="P17" i="149"/>
  <c r="Z16" i="149"/>
  <c r="Y16" i="149"/>
  <c r="U16" i="149"/>
  <c r="T16" i="149"/>
  <c r="P16" i="149"/>
  <c r="F16" i="149"/>
  <c r="E16" i="149"/>
  <c r="AJ99" i="149"/>
  <c r="AI99" i="149"/>
  <c r="AE99" i="149"/>
  <c r="AD99" i="149"/>
  <c r="AE15" i="149"/>
  <c r="AD15" i="149"/>
  <c r="U15" i="149"/>
  <c r="T15" i="149"/>
  <c r="P15" i="149"/>
  <c r="K15" i="149"/>
  <c r="J15" i="149"/>
  <c r="AE98" i="149"/>
  <c r="AD98" i="149"/>
  <c r="U14" i="149"/>
  <c r="T14" i="149"/>
  <c r="P14" i="149"/>
  <c r="K14" i="149"/>
  <c r="J14" i="149"/>
  <c r="F14" i="149"/>
  <c r="E14" i="149"/>
  <c r="AE97" i="149"/>
  <c r="AD97" i="149"/>
  <c r="AE13" i="149"/>
  <c r="AD13" i="149"/>
  <c r="P13" i="149"/>
  <c r="K13" i="149"/>
  <c r="J13" i="149"/>
  <c r="AE96" i="149"/>
  <c r="AD96" i="149"/>
  <c r="P12" i="149"/>
  <c r="F12" i="149"/>
  <c r="E12" i="149"/>
  <c r="AE11" i="149"/>
  <c r="AD11" i="149"/>
  <c r="U11" i="149"/>
  <c r="T11" i="149"/>
  <c r="K11" i="149"/>
  <c r="J11" i="149"/>
  <c r="AJ94" i="149"/>
  <c r="AI94" i="149"/>
  <c r="Z10" i="149"/>
  <c r="Y10" i="149"/>
  <c r="U10" i="149"/>
  <c r="T10" i="149"/>
  <c r="P10" i="149"/>
  <c r="O10" i="149"/>
  <c r="F10" i="149"/>
  <c r="E10" i="149"/>
  <c r="AJ93" i="149"/>
  <c r="AE93" i="149"/>
  <c r="AD93" i="149"/>
  <c r="U9" i="149"/>
  <c r="T9" i="149"/>
  <c r="AJ92" i="149"/>
  <c r="AI92" i="149"/>
  <c r="AE92" i="149"/>
  <c r="AD92" i="149"/>
  <c r="AE8" i="149"/>
  <c r="AD8" i="149"/>
  <c r="U8" i="149"/>
  <c r="T8" i="149"/>
  <c r="P8" i="149"/>
  <c r="O8" i="149"/>
  <c r="K8" i="149"/>
  <c r="J8" i="149"/>
  <c r="F8" i="149"/>
  <c r="E8" i="149"/>
  <c r="U7" i="149"/>
  <c r="T7" i="149"/>
  <c r="Z6" i="149"/>
  <c r="Y6" i="149"/>
  <c r="U6" i="149"/>
  <c r="T6" i="149"/>
  <c r="P6" i="149"/>
  <c r="O6" i="149"/>
  <c r="AE5" i="149"/>
  <c r="AD5" i="149"/>
  <c r="K5" i="149"/>
  <c r="J5" i="149"/>
  <c r="F5" i="149"/>
  <c r="E5" i="149"/>
  <c r="Z4" i="149"/>
  <c r="Y4" i="149"/>
  <c r="U4" i="149"/>
  <c r="T4" i="149"/>
  <c r="AJ87" i="149"/>
  <c r="AI87" i="149"/>
  <c r="AE87" i="149"/>
  <c r="AD87" i="149"/>
  <c r="AE3" i="149"/>
  <c r="AD3" i="149"/>
  <c r="Z3" i="149"/>
  <c r="Y3" i="149"/>
  <c r="U3" i="149"/>
  <c r="T3" i="149"/>
  <c r="P3" i="149"/>
  <c r="O3" i="149"/>
  <c r="K3" i="149"/>
  <c r="J3" i="149"/>
  <c r="F3" i="149"/>
  <c r="E3" i="149"/>
  <c r="AI85" i="149"/>
  <c r="AD85" i="149"/>
  <c r="AD1" i="149"/>
  <c r="Y1" i="149"/>
  <c r="T1" i="149"/>
  <c r="O1" i="149"/>
  <c r="J1" i="149"/>
  <c r="A1" i="149"/>
  <c r="AN36" i="5"/>
  <c r="AO36" i="5"/>
  <c r="AP36" i="5"/>
  <c r="AN39" i="5"/>
  <c r="AO39" i="5"/>
  <c r="AP39" i="5"/>
  <c r="AN40" i="5"/>
  <c r="AO40" i="5"/>
  <c r="AP40" i="5"/>
  <c r="AN43" i="5"/>
  <c r="AO43" i="5"/>
  <c r="AP43" i="5"/>
  <c r="AN47" i="5"/>
  <c r="AO47" i="5"/>
  <c r="AP47" i="5"/>
  <c r="AN49" i="5"/>
  <c r="AO49" i="5"/>
  <c r="AP49" i="5"/>
  <c r="AN50" i="5"/>
  <c r="AO50" i="5"/>
  <c r="AP50" i="5"/>
  <c r="AN51" i="5"/>
  <c r="AO51" i="5"/>
  <c r="AP51" i="5"/>
  <c r="AN53" i="5"/>
  <c r="AO53" i="5"/>
  <c r="AP53" i="5"/>
  <c r="AN54" i="5"/>
  <c r="AO54" i="5"/>
  <c r="AP54" i="5"/>
  <c r="AN55" i="5"/>
  <c r="AO55" i="5"/>
  <c r="AP55" i="5"/>
  <c r="AN56" i="5"/>
  <c r="AO56" i="5"/>
  <c r="AP56" i="5"/>
  <c r="AN57" i="5"/>
  <c r="AO57" i="5"/>
  <c r="AP57" i="5"/>
  <c r="AN59" i="5"/>
  <c r="AO59" i="5"/>
  <c r="AP59" i="5"/>
  <c r="AN62" i="5"/>
  <c r="AO62" i="5"/>
  <c r="AP62" i="5"/>
  <c r="AP34" i="5"/>
  <c r="AO34" i="5"/>
  <c r="AN34" i="5"/>
  <c r="AN32" i="5"/>
  <c r="AN1" i="5"/>
  <c r="AI92" i="5"/>
  <c r="AJ92" i="5"/>
  <c r="AK92" i="5"/>
  <c r="AJ93" i="5"/>
  <c r="AK93" i="5"/>
  <c r="AI94" i="5"/>
  <c r="AJ94" i="5"/>
  <c r="AK94" i="5"/>
  <c r="AI99" i="5"/>
  <c r="AJ99" i="5"/>
  <c r="AK99" i="5"/>
  <c r="AI103" i="5"/>
  <c r="AJ103" i="5"/>
  <c r="AK103" i="5"/>
  <c r="AJ107" i="5"/>
  <c r="AK107" i="5"/>
  <c r="AI108" i="5"/>
  <c r="AJ108" i="5"/>
  <c r="AK108" i="5"/>
  <c r="AI111" i="5"/>
  <c r="AJ111" i="5"/>
  <c r="AK111" i="5"/>
  <c r="AI114" i="5"/>
  <c r="AJ114" i="5"/>
  <c r="AK114" i="5"/>
  <c r="AJ117" i="5"/>
  <c r="AK117" i="5"/>
  <c r="AI118" i="5"/>
  <c r="AJ118" i="5"/>
  <c r="AK118" i="5"/>
  <c r="AI122" i="5"/>
  <c r="AJ122" i="5"/>
  <c r="AK122" i="5"/>
  <c r="AI125" i="5"/>
  <c r="AJ125" i="5"/>
  <c r="AK125" i="5"/>
  <c r="AJ128" i="5"/>
  <c r="AK128" i="5"/>
  <c r="AI129" i="5"/>
  <c r="AJ129" i="5"/>
  <c r="AK129" i="5"/>
  <c r="AI134" i="5"/>
  <c r="AJ134" i="5"/>
  <c r="AK134" i="5"/>
  <c r="AI139" i="5"/>
  <c r="AJ139" i="5"/>
  <c r="AK139" i="5"/>
  <c r="AJ144" i="5"/>
  <c r="AK144" i="5"/>
  <c r="AI145" i="5"/>
  <c r="AJ145" i="5"/>
  <c r="AK145" i="5"/>
  <c r="AI148" i="5"/>
  <c r="AJ148" i="5"/>
  <c r="AK148" i="5"/>
  <c r="AI150" i="5"/>
  <c r="AJ150" i="5"/>
  <c r="AK150" i="5"/>
  <c r="AI154" i="5"/>
  <c r="AJ154" i="5"/>
  <c r="AI157" i="5"/>
  <c r="AJ157" i="5"/>
  <c r="AN3" i="5"/>
  <c r="AO3" i="5"/>
  <c r="AN6" i="5"/>
  <c r="AO6" i="5"/>
  <c r="AN9" i="5"/>
  <c r="AO9" i="5"/>
  <c r="AN12" i="5"/>
  <c r="AO12" i="5"/>
  <c r="AN15" i="5"/>
  <c r="AO15" i="5"/>
  <c r="AN18" i="5"/>
  <c r="AO18" i="5"/>
  <c r="AN20" i="5"/>
  <c r="AO20" i="5"/>
  <c r="AN23" i="5"/>
  <c r="AO23" i="5"/>
  <c r="AN26" i="5"/>
  <c r="AO26" i="5"/>
  <c r="AN28" i="5"/>
  <c r="AO28" i="5"/>
  <c r="AK87" i="5"/>
  <c r="AJ87" i="5"/>
  <c r="AI87" i="5"/>
  <c r="AI85" i="5"/>
  <c r="AI79" i="5"/>
  <c r="AJ79" i="5"/>
  <c r="AK79" i="5"/>
  <c r="AI80" i="5"/>
  <c r="AJ80" i="5"/>
  <c r="AK80" i="5"/>
  <c r="AI81" i="5"/>
  <c r="AJ81" i="5"/>
  <c r="AK81" i="5"/>
  <c r="AI58" i="5"/>
  <c r="AJ58" i="5"/>
  <c r="AK58" i="5"/>
  <c r="AI60" i="5"/>
  <c r="AJ60" i="5"/>
  <c r="AK60" i="5"/>
  <c r="AI63" i="5"/>
  <c r="AJ63" i="5"/>
  <c r="AK63" i="5"/>
  <c r="AI66" i="5"/>
  <c r="AJ66" i="5"/>
  <c r="AK66" i="5"/>
  <c r="AI69" i="5"/>
  <c r="AJ69" i="5"/>
  <c r="AK69" i="5"/>
  <c r="AI74" i="5"/>
  <c r="AJ74" i="5"/>
  <c r="AK74" i="5"/>
  <c r="AI75" i="5"/>
  <c r="AJ75" i="5"/>
  <c r="AK75" i="5"/>
  <c r="AI77" i="5"/>
  <c r="AJ77" i="5"/>
  <c r="AK77" i="5"/>
  <c r="AI78" i="5"/>
  <c r="AJ78" i="5"/>
  <c r="AK78" i="5"/>
  <c r="AI43" i="5"/>
  <c r="AJ43" i="5"/>
  <c r="AK43" i="5"/>
  <c r="AI44" i="5"/>
  <c r="AJ44" i="5"/>
  <c r="AK44" i="5"/>
  <c r="AI45" i="5"/>
  <c r="AJ45" i="5"/>
  <c r="AK45" i="5"/>
  <c r="AI46" i="5"/>
  <c r="AJ46" i="5"/>
  <c r="AK46" i="5"/>
  <c r="AI47" i="5"/>
  <c r="AJ47" i="5"/>
  <c r="AK47" i="5"/>
  <c r="AI48" i="5"/>
  <c r="AJ48" i="5"/>
  <c r="AK48" i="5"/>
  <c r="AI50" i="5"/>
  <c r="AJ50" i="5"/>
  <c r="AK50" i="5"/>
  <c r="AI51" i="5"/>
  <c r="AJ51" i="5"/>
  <c r="AK51" i="5"/>
  <c r="AI54" i="5"/>
  <c r="AJ54" i="5"/>
  <c r="AK54" i="5"/>
  <c r="AI55" i="5"/>
  <c r="AJ55" i="5"/>
  <c r="AK55" i="5"/>
  <c r="AI56" i="5"/>
  <c r="AJ56" i="5"/>
  <c r="AK56" i="5"/>
  <c r="AI4" i="5"/>
  <c r="AJ4" i="5"/>
  <c r="AK4" i="5"/>
  <c r="AI5" i="5"/>
  <c r="AJ5" i="5"/>
  <c r="AK5" i="5"/>
  <c r="AI6" i="5"/>
  <c r="AJ6" i="5"/>
  <c r="AK6" i="5"/>
  <c r="AI7" i="5"/>
  <c r="AJ7" i="5"/>
  <c r="AK7" i="5"/>
  <c r="AI8" i="5"/>
  <c r="AJ8" i="5"/>
  <c r="AK8" i="5"/>
  <c r="AI9" i="5"/>
  <c r="AJ9" i="5"/>
  <c r="AK9" i="5"/>
  <c r="AI10" i="5"/>
  <c r="AJ10" i="5"/>
  <c r="AK10" i="5"/>
  <c r="AI13" i="5"/>
  <c r="AJ13" i="5"/>
  <c r="AK13" i="5"/>
  <c r="AI17" i="5"/>
  <c r="AJ17" i="5"/>
  <c r="AK17" i="5"/>
  <c r="AI20" i="5"/>
  <c r="AJ20" i="5"/>
  <c r="AK20" i="5"/>
  <c r="AI21" i="5"/>
  <c r="AJ21" i="5"/>
  <c r="AK21" i="5"/>
  <c r="AI22" i="5"/>
  <c r="AJ22" i="5"/>
  <c r="AK22" i="5"/>
  <c r="AI23" i="5"/>
  <c r="AJ23" i="5"/>
  <c r="AK23" i="5"/>
  <c r="AI25" i="5"/>
  <c r="AJ25" i="5"/>
  <c r="AK25" i="5"/>
  <c r="AI26" i="5"/>
  <c r="AJ26" i="5"/>
  <c r="AK26" i="5"/>
  <c r="AI28" i="5"/>
  <c r="AJ28" i="5"/>
  <c r="AK28" i="5"/>
  <c r="AI29" i="5"/>
  <c r="AJ29" i="5"/>
  <c r="AK29" i="5"/>
  <c r="AI30" i="5"/>
  <c r="AJ30" i="5"/>
  <c r="AK30" i="5"/>
  <c r="AI31" i="5"/>
  <c r="AJ31" i="5"/>
  <c r="AK31" i="5"/>
  <c r="AI32" i="5"/>
  <c r="AJ32" i="5"/>
  <c r="AK32" i="5"/>
  <c r="AI33" i="5"/>
  <c r="AJ33" i="5"/>
  <c r="AK33" i="5"/>
  <c r="AI35" i="5"/>
  <c r="AJ35" i="5"/>
  <c r="AK35" i="5"/>
  <c r="AI37" i="5"/>
  <c r="AJ37" i="5"/>
  <c r="AK37" i="5"/>
  <c r="AI38" i="5"/>
  <c r="AJ38" i="5"/>
  <c r="AK38" i="5"/>
  <c r="AI39" i="5"/>
  <c r="AJ39" i="5"/>
  <c r="AK39" i="5"/>
  <c r="AI40" i="5"/>
  <c r="AJ40" i="5"/>
  <c r="AK40" i="5"/>
  <c r="AK3" i="5"/>
  <c r="AJ3" i="5"/>
  <c r="AI3" i="5"/>
  <c r="AI1" i="5"/>
  <c r="AD92" i="5"/>
  <c r="AE92" i="5"/>
  <c r="AF92" i="5"/>
  <c r="AD93" i="5"/>
  <c r="AE93" i="5"/>
  <c r="AF93" i="5"/>
  <c r="AD96" i="5"/>
  <c r="AE96" i="5"/>
  <c r="AF96" i="5"/>
  <c r="AD97" i="5"/>
  <c r="AE97" i="5"/>
  <c r="AF97" i="5"/>
  <c r="AD98" i="5"/>
  <c r="AE98" i="5"/>
  <c r="AF98" i="5"/>
  <c r="AD99" i="5"/>
  <c r="AE99" i="5"/>
  <c r="AF99" i="5"/>
  <c r="AD101" i="5"/>
  <c r="AE101" i="5"/>
  <c r="AF101" i="5"/>
  <c r="AD103" i="5"/>
  <c r="AE103" i="5"/>
  <c r="AF103" i="5"/>
  <c r="AD104" i="5"/>
  <c r="AE104" i="5"/>
  <c r="AF104" i="5"/>
  <c r="AD105" i="5"/>
  <c r="AE105" i="5"/>
  <c r="AF105" i="5"/>
  <c r="AD106" i="5"/>
  <c r="AE106" i="5"/>
  <c r="AF106" i="5"/>
  <c r="AD107" i="5"/>
  <c r="AE107" i="5"/>
  <c r="AF107" i="5"/>
  <c r="AD108" i="5"/>
  <c r="AE108" i="5"/>
  <c r="AF108" i="5"/>
  <c r="AD109" i="5"/>
  <c r="AE109" i="5"/>
  <c r="AF109" i="5"/>
  <c r="AD111" i="5"/>
  <c r="AE111" i="5"/>
  <c r="AF111" i="5"/>
  <c r="AD112" i="5"/>
  <c r="AE112" i="5"/>
  <c r="AF112" i="5"/>
  <c r="AD114" i="5"/>
  <c r="AE114" i="5"/>
  <c r="AF114" i="5"/>
  <c r="AD116" i="5"/>
  <c r="AE116" i="5"/>
  <c r="AF116" i="5"/>
  <c r="AD118" i="5"/>
  <c r="AE118" i="5"/>
  <c r="AF118" i="5"/>
  <c r="AD120" i="5"/>
  <c r="AE120" i="5"/>
  <c r="AF120" i="5"/>
  <c r="AD121" i="5"/>
  <c r="AE121" i="5"/>
  <c r="AF121" i="5"/>
  <c r="AD122" i="5"/>
  <c r="AE122" i="5"/>
  <c r="AF122" i="5"/>
  <c r="AD124" i="5"/>
  <c r="AE124" i="5"/>
  <c r="AF124" i="5"/>
  <c r="AD125" i="5"/>
  <c r="AE125" i="5"/>
  <c r="AF125" i="5"/>
  <c r="AD126" i="5"/>
  <c r="AE126" i="5"/>
  <c r="AF126" i="5"/>
  <c r="AD127" i="5"/>
  <c r="AE127" i="5"/>
  <c r="AF127" i="5"/>
  <c r="AD128" i="5"/>
  <c r="AE128" i="5"/>
  <c r="AF128" i="5"/>
  <c r="AD129" i="5"/>
  <c r="AE129" i="5"/>
  <c r="AF129" i="5"/>
  <c r="AD130" i="5"/>
  <c r="AE130" i="5"/>
  <c r="AF130" i="5"/>
  <c r="AD131" i="5"/>
  <c r="AE131" i="5"/>
  <c r="AF131" i="5"/>
  <c r="AD132" i="5"/>
  <c r="AE132" i="5"/>
  <c r="AF132" i="5"/>
  <c r="AD133" i="5"/>
  <c r="AE133" i="5"/>
  <c r="AF133" i="5"/>
  <c r="AD134" i="5"/>
  <c r="AE134" i="5"/>
  <c r="AF134" i="5"/>
  <c r="AE135" i="5"/>
  <c r="AF135" i="5"/>
  <c r="AE136" i="5"/>
  <c r="AF136" i="5"/>
  <c r="AE137" i="5"/>
  <c r="AF137" i="5"/>
  <c r="AE138" i="5"/>
  <c r="AF138" i="5"/>
  <c r="AE139" i="5"/>
  <c r="AF139" i="5"/>
  <c r="AE140" i="5"/>
  <c r="AF140" i="5"/>
  <c r="AE141" i="5"/>
  <c r="AF141" i="5"/>
  <c r="AE142" i="5"/>
  <c r="AF142" i="5"/>
  <c r="AE143" i="5"/>
  <c r="AF143" i="5"/>
  <c r="AE144" i="5"/>
  <c r="AF144" i="5"/>
  <c r="AD145" i="5"/>
  <c r="AE145" i="5"/>
  <c r="AF145" i="5"/>
  <c r="AD149" i="5"/>
  <c r="AE149" i="5"/>
  <c r="AF149" i="5"/>
  <c r="AD157" i="5"/>
  <c r="AE157" i="5"/>
  <c r="AF157" i="5"/>
  <c r="AF87" i="5"/>
  <c r="AE87" i="5"/>
  <c r="AD87" i="5"/>
  <c r="AD85" i="5"/>
  <c r="A85" i="152"/>
  <c r="H1" i="169"/>
  <c r="A85" i="149"/>
  <c r="E1" i="169"/>
  <c r="A85" i="153"/>
  <c r="I1" i="169"/>
  <c r="A85" i="150"/>
  <c r="F1" i="169"/>
  <c r="A85" i="151"/>
  <c r="G1" i="169"/>
  <c r="A85" i="155"/>
  <c r="K1" i="169"/>
  <c r="A85" i="156"/>
  <c r="L1" i="169"/>
  <c r="A85" i="157"/>
  <c r="M1" i="169"/>
  <c r="A85" i="158"/>
  <c r="N1" i="169"/>
  <c r="A85" i="159"/>
  <c r="O1" i="169"/>
  <c r="A85" i="160"/>
  <c r="P1" i="169"/>
  <c r="A85" i="161"/>
  <c r="Q1" i="169"/>
  <c r="A85" i="162"/>
  <c r="R1" i="169"/>
  <c r="A85" i="163"/>
  <c r="S1" i="169"/>
  <c r="A85" i="164"/>
  <c r="T1" i="169"/>
  <c r="A85" i="165"/>
  <c r="U1" i="169"/>
  <c r="A85" i="166"/>
  <c r="V1" i="169"/>
  <c r="A85" i="167"/>
  <c r="W1" i="169"/>
  <c r="A85" i="154"/>
  <c r="J1" i="169"/>
  <c r="B248" i="75"/>
  <c r="B235" i="75"/>
  <c r="B222" i="75"/>
  <c r="B209" i="75"/>
  <c r="B196" i="75"/>
  <c r="B183" i="75"/>
  <c r="B170" i="75"/>
  <c r="B157" i="75"/>
  <c r="B144" i="75"/>
  <c r="B131" i="75"/>
  <c r="B118" i="75"/>
  <c r="B105" i="75"/>
  <c r="B92" i="75"/>
  <c r="B79" i="75"/>
  <c r="B66" i="75"/>
  <c r="B53" i="75"/>
  <c r="B40" i="75"/>
  <c r="B27" i="75"/>
  <c r="B14" i="75"/>
  <c r="H1" i="137"/>
  <c r="L1" i="137"/>
  <c r="P1" i="137"/>
  <c r="T1" i="137"/>
  <c r="E1" i="137"/>
  <c r="I1" i="137"/>
  <c r="M1" i="137"/>
  <c r="Q1" i="137"/>
  <c r="U1" i="137"/>
  <c r="F1" i="137"/>
  <c r="J1" i="137"/>
  <c r="N1" i="137"/>
  <c r="R1" i="137"/>
  <c r="V1" i="137"/>
  <c r="G1" i="137"/>
  <c r="K1" i="137"/>
  <c r="O1" i="137"/>
  <c r="S1" i="137"/>
  <c r="W1" i="137"/>
  <c r="H1" i="107"/>
  <c r="L1" i="107"/>
  <c r="P1" i="107"/>
  <c r="T1" i="107"/>
  <c r="E1" i="107"/>
  <c r="I1" i="107"/>
  <c r="M1" i="107"/>
  <c r="Q1" i="107"/>
  <c r="U1" i="107"/>
  <c r="F1" i="107"/>
  <c r="J1" i="107"/>
  <c r="N1" i="107"/>
  <c r="R1" i="107"/>
  <c r="V1" i="107"/>
  <c r="G1" i="107"/>
  <c r="K1" i="107"/>
  <c r="O1" i="107"/>
  <c r="S1" i="107"/>
  <c r="W1" i="107"/>
  <c r="H1" i="143"/>
  <c r="L1" i="143"/>
  <c r="P1" i="143"/>
  <c r="T1" i="143"/>
  <c r="E1" i="143"/>
  <c r="I1" i="143"/>
  <c r="M1" i="143"/>
  <c r="Q1" i="143"/>
  <c r="U1" i="143"/>
  <c r="F1" i="143"/>
  <c r="J1" i="143"/>
  <c r="N1" i="143"/>
  <c r="R1" i="143"/>
  <c r="V1" i="143"/>
  <c r="H1" i="105"/>
  <c r="G1" i="143"/>
  <c r="K1" i="143"/>
  <c r="O1" i="143"/>
  <c r="S1" i="143"/>
  <c r="W1" i="143"/>
  <c r="L1" i="105"/>
  <c r="P1" i="105"/>
  <c r="T1" i="105"/>
  <c r="E1" i="105"/>
  <c r="I1" i="105"/>
  <c r="M1" i="105"/>
  <c r="Q1" i="105"/>
  <c r="U1" i="105"/>
  <c r="F1" i="105"/>
  <c r="J1" i="105"/>
  <c r="N1" i="105"/>
  <c r="R1" i="105"/>
  <c r="V1" i="105"/>
  <c r="G1" i="105"/>
  <c r="K1" i="105"/>
  <c r="O1" i="105"/>
  <c r="S1" i="105"/>
  <c r="W1" i="105"/>
  <c r="H1" i="106"/>
  <c r="L1" i="106"/>
  <c r="P1" i="106"/>
  <c r="T1" i="106"/>
  <c r="E1" i="106"/>
  <c r="I1" i="106"/>
  <c r="M1" i="106"/>
  <c r="Q1" i="106"/>
  <c r="U1" i="106"/>
  <c r="F1" i="106"/>
  <c r="J1" i="106"/>
  <c r="N1" i="106"/>
  <c r="R1" i="106"/>
  <c r="V1" i="106"/>
  <c r="G1" i="106"/>
  <c r="K1" i="106"/>
  <c r="O1" i="106"/>
  <c r="S1" i="106"/>
  <c r="W1" i="106"/>
  <c r="H1" i="108"/>
  <c r="L1" i="108"/>
  <c r="P1" i="108"/>
  <c r="T1" i="108"/>
  <c r="E1" i="108"/>
  <c r="I1" i="108"/>
  <c r="M1" i="108"/>
  <c r="Q1" i="108"/>
  <c r="U1" i="108"/>
  <c r="F1" i="108"/>
  <c r="J1" i="108"/>
  <c r="N1" i="108"/>
  <c r="R1" i="108"/>
  <c r="V1" i="108"/>
  <c r="G1" i="108"/>
  <c r="K1" i="108"/>
  <c r="O1" i="108"/>
  <c r="S1" i="108"/>
  <c r="W1" i="108"/>
  <c r="H1" i="119"/>
  <c r="L1" i="119"/>
  <c r="P1" i="119"/>
  <c r="T1" i="119"/>
  <c r="E1" i="119"/>
  <c r="I1" i="119"/>
  <c r="M1" i="119"/>
  <c r="Q1" i="119"/>
  <c r="U1" i="119"/>
  <c r="F1" i="119"/>
  <c r="J1" i="119"/>
  <c r="N1" i="119"/>
  <c r="R1" i="119"/>
  <c r="V1" i="119"/>
  <c r="G1" i="119"/>
  <c r="K1" i="119"/>
  <c r="O1" i="119"/>
  <c r="S1" i="119"/>
  <c r="W1" i="119"/>
  <c r="H1" i="118"/>
  <c r="L1" i="118"/>
  <c r="P1" i="118"/>
  <c r="T1" i="118"/>
  <c r="E1" i="118"/>
  <c r="I1" i="118"/>
  <c r="M1" i="118"/>
  <c r="Q1" i="118"/>
  <c r="U1" i="118"/>
  <c r="F1" i="118"/>
  <c r="J1" i="118"/>
  <c r="N1" i="118"/>
  <c r="R1" i="118"/>
  <c r="V1" i="118"/>
  <c r="G1" i="118"/>
  <c r="K1" i="118"/>
  <c r="O1" i="118"/>
  <c r="S1" i="118"/>
  <c r="W1" i="118"/>
  <c r="H1" i="117"/>
  <c r="L1" i="117"/>
  <c r="P1" i="117"/>
  <c r="T1" i="117"/>
  <c r="E1" i="117"/>
  <c r="I1" i="117"/>
  <c r="M1" i="117"/>
  <c r="Q1" i="117"/>
  <c r="U1" i="117"/>
  <c r="F1" i="117"/>
  <c r="J1" i="117"/>
  <c r="N1" i="117"/>
  <c r="R1" i="117"/>
  <c r="V1" i="117"/>
  <c r="G1" i="117"/>
  <c r="K1" i="117"/>
  <c r="O1" i="117"/>
  <c r="S1" i="117"/>
  <c r="W1" i="117"/>
  <c r="H1" i="116"/>
  <c r="L1" i="116"/>
  <c r="P1" i="116"/>
  <c r="T1" i="116"/>
  <c r="E1" i="116"/>
  <c r="I1" i="116"/>
  <c r="M1" i="116"/>
  <c r="Q1" i="116"/>
  <c r="U1" i="116"/>
  <c r="F1" i="116"/>
  <c r="J1" i="116"/>
  <c r="N1" i="116"/>
  <c r="R1" i="116"/>
  <c r="V1" i="116"/>
  <c r="G1" i="116"/>
  <c r="K1" i="116"/>
  <c r="O1" i="116"/>
  <c r="S1" i="116"/>
  <c r="W1" i="116"/>
  <c r="H1" i="110"/>
  <c r="L1" i="110"/>
  <c r="P1" i="110"/>
  <c r="T1" i="110"/>
  <c r="E1" i="110"/>
  <c r="I1" i="110"/>
  <c r="M1" i="110"/>
  <c r="Q1" i="110"/>
  <c r="U1" i="110"/>
  <c r="F1" i="110"/>
  <c r="J1" i="110"/>
  <c r="N1" i="110"/>
  <c r="R1" i="110"/>
  <c r="V1" i="110"/>
  <c r="G1" i="110"/>
  <c r="K1" i="110"/>
  <c r="O1" i="110"/>
  <c r="S1" i="110"/>
  <c r="W1" i="110"/>
  <c r="H1" i="122"/>
  <c r="L1" i="122"/>
  <c r="P1" i="122"/>
  <c r="T1" i="122"/>
  <c r="E1" i="122"/>
  <c r="I1" i="122"/>
  <c r="M1" i="122"/>
  <c r="Q1" i="122"/>
  <c r="U1" i="122"/>
  <c r="F1" i="122"/>
  <c r="J1" i="122"/>
  <c r="N1" i="122"/>
  <c r="R1" i="122"/>
  <c r="V1" i="122"/>
  <c r="G1" i="122"/>
  <c r="K1" i="122"/>
  <c r="O1" i="122"/>
  <c r="S1" i="122"/>
  <c r="W1" i="122"/>
  <c r="H1" i="142"/>
  <c r="L1" i="142"/>
  <c r="P1" i="142"/>
  <c r="T1" i="142"/>
  <c r="E1" i="142"/>
  <c r="I1" i="142"/>
  <c r="M1" i="142"/>
  <c r="Q1" i="142"/>
  <c r="U1" i="142"/>
  <c r="F1" i="142"/>
  <c r="J1" i="142"/>
  <c r="N1" i="142"/>
  <c r="R1" i="142"/>
  <c r="V1" i="142"/>
  <c r="G1" i="142"/>
  <c r="K1" i="142"/>
  <c r="O1" i="142"/>
  <c r="S1" i="142"/>
  <c r="W1" i="142"/>
  <c r="H1" i="121"/>
  <c r="L1" i="121"/>
  <c r="P1" i="121"/>
  <c r="T1" i="121"/>
  <c r="E1" i="121"/>
  <c r="I1" i="121"/>
  <c r="M1" i="121"/>
  <c r="Q1" i="121"/>
  <c r="U1" i="121"/>
  <c r="F1" i="121"/>
  <c r="J1" i="121"/>
  <c r="N1" i="121"/>
  <c r="R1" i="121"/>
  <c r="V1" i="121"/>
  <c r="H1" i="120"/>
  <c r="G1" i="121"/>
  <c r="K1" i="121"/>
  <c r="O1" i="121"/>
  <c r="S1" i="121"/>
  <c r="W1" i="121"/>
  <c r="T1" i="120"/>
  <c r="E1" i="120"/>
  <c r="I1" i="120"/>
  <c r="M1" i="120"/>
  <c r="Q1" i="120"/>
  <c r="U1" i="120"/>
  <c r="L1" i="120"/>
  <c r="F1" i="120"/>
  <c r="J1" i="120"/>
  <c r="N1" i="120"/>
  <c r="R1" i="120"/>
  <c r="V1" i="120"/>
  <c r="P1" i="120"/>
  <c r="G1" i="120"/>
  <c r="K1" i="120"/>
  <c r="O1" i="120"/>
  <c r="S1" i="120"/>
  <c r="W1" i="120"/>
  <c r="H1" i="115"/>
  <c r="L1" i="115"/>
  <c r="P1" i="115"/>
  <c r="T1" i="115"/>
  <c r="E1" i="115"/>
  <c r="I1" i="115"/>
  <c r="M1" i="115"/>
  <c r="Q1" i="115"/>
  <c r="U1" i="115"/>
  <c r="F1" i="115"/>
  <c r="J1" i="115"/>
  <c r="N1" i="115"/>
  <c r="R1" i="115"/>
  <c r="V1" i="115"/>
  <c r="G1" i="115"/>
  <c r="K1" i="115"/>
  <c r="O1" i="115"/>
  <c r="S1" i="115"/>
  <c r="W1" i="115"/>
  <c r="H1" i="114"/>
  <c r="L1" i="114"/>
  <c r="P1" i="114"/>
  <c r="T1" i="114"/>
  <c r="E1" i="114"/>
  <c r="I1" i="114"/>
  <c r="M1" i="114"/>
  <c r="Q1" i="114"/>
  <c r="U1" i="114"/>
  <c r="F1" i="114"/>
  <c r="J1" i="114"/>
  <c r="N1" i="114"/>
  <c r="R1" i="114"/>
  <c r="V1" i="114"/>
  <c r="G1" i="114"/>
  <c r="K1" i="114"/>
  <c r="O1" i="114"/>
  <c r="S1" i="114"/>
  <c r="W1" i="114"/>
  <c r="W1" i="113"/>
  <c r="V1" i="113"/>
  <c r="U1" i="113"/>
  <c r="T1" i="113"/>
  <c r="S1" i="113"/>
  <c r="R1" i="113"/>
  <c r="Q1" i="113"/>
  <c r="P1" i="113"/>
  <c r="O1" i="113"/>
  <c r="N1" i="113"/>
  <c r="M1" i="113"/>
  <c r="L1" i="113"/>
  <c r="K1" i="113"/>
  <c r="J1" i="113"/>
  <c r="I1" i="113"/>
  <c r="H1" i="113"/>
  <c r="G1" i="113"/>
  <c r="F1" i="113"/>
  <c r="E1" i="113"/>
  <c r="AE28" i="5"/>
  <c r="AD28" i="5"/>
  <c r="AF28" i="5"/>
  <c r="AD30" i="5"/>
  <c r="AE30" i="5"/>
  <c r="AF30" i="5"/>
  <c r="AD31" i="5"/>
  <c r="AE31" i="5"/>
  <c r="AF31" i="5"/>
  <c r="AD32" i="5"/>
  <c r="AE32" i="5"/>
  <c r="AF32" i="5"/>
  <c r="AD33" i="5"/>
  <c r="AE33" i="5"/>
  <c r="AF33" i="5"/>
  <c r="AD34" i="5"/>
  <c r="AE34" i="5"/>
  <c r="AF34" i="5"/>
  <c r="AD35" i="5"/>
  <c r="AE35" i="5"/>
  <c r="AF35" i="5"/>
  <c r="AD36" i="5"/>
  <c r="AE36" i="5"/>
  <c r="AF36" i="5"/>
  <c r="AD38" i="5"/>
  <c r="AE38" i="5"/>
  <c r="AF38" i="5"/>
  <c r="AD41" i="5"/>
  <c r="AE41" i="5"/>
  <c r="AF41" i="5"/>
  <c r="AD42" i="5"/>
  <c r="AE42" i="5"/>
  <c r="AF42" i="5"/>
  <c r="AD44" i="5"/>
  <c r="AE44" i="5"/>
  <c r="AF44" i="5"/>
  <c r="AD47" i="5"/>
  <c r="AE47" i="5"/>
  <c r="AF47" i="5"/>
  <c r="AD48" i="5"/>
  <c r="AE48" i="5"/>
  <c r="AF48" i="5"/>
  <c r="AD49" i="5"/>
  <c r="AE49" i="5"/>
  <c r="AF49" i="5"/>
  <c r="AD51" i="5"/>
  <c r="AE51" i="5"/>
  <c r="AF51" i="5"/>
  <c r="AD52" i="5"/>
  <c r="AE52" i="5"/>
  <c r="AF52" i="5"/>
  <c r="AD55" i="5"/>
  <c r="AE55" i="5"/>
  <c r="AF55" i="5"/>
  <c r="AD56" i="5"/>
  <c r="AE56" i="5"/>
  <c r="AF56" i="5"/>
  <c r="AD57" i="5"/>
  <c r="AE57" i="5"/>
  <c r="AF57" i="5"/>
  <c r="AD59" i="5"/>
  <c r="AE59" i="5"/>
  <c r="AF59" i="5"/>
  <c r="AD60" i="5"/>
  <c r="AE60" i="5"/>
  <c r="AF60" i="5"/>
  <c r="AD62" i="5"/>
  <c r="AE62" i="5"/>
  <c r="AF62" i="5"/>
  <c r="AD64" i="5"/>
  <c r="AE64" i="5"/>
  <c r="AF64" i="5"/>
  <c r="AD68" i="5"/>
  <c r="AE68" i="5"/>
  <c r="AF68" i="5"/>
  <c r="AD69" i="5"/>
  <c r="AE69" i="5"/>
  <c r="AF69" i="5"/>
  <c r="AD70" i="5"/>
  <c r="AE70" i="5"/>
  <c r="AF70" i="5"/>
  <c r="AD71" i="5"/>
  <c r="AE71" i="5"/>
  <c r="AF71" i="5"/>
  <c r="AD72" i="5"/>
  <c r="AE72" i="5"/>
  <c r="AF72" i="5"/>
  <c r="AD73" i="5"/>
  <c r="AE73" i="5"/>
  <c r="AF73" i="5"/>
  <c r="AD74" i="5"/>
  <c r="AE74" i="5"/>
  <c r="AF74" i="5"/>
  <c r="AD76" i="5"/>
  <c r="AE76" i="5"/>
  <c r="AF76" i="5"/>
  <c r="AD77" i="5"/>
  <c r="AE77" i="5"/>
  <c r="AF77" i="5"/>
  <c r="AD78" i="5"/>
  <c r="AE78" i="5"/>
  <c r="AF78" i="5"/>
  <c r="AD79" i="5"/>
  <c r="AE79" i="5"/>
  <c r="AF79" i="5"/>
  <c r="AF27" i="5"/>
  <c r="AE27" i="5"/>
  <c r="AD27" i="5"/>
  <c r="AD25" i="5"/>
  <c r="AD5" i="5"/>
  <c r="AE5" i="5"/>
  <c r="AF5" i="5"/>
  <c r="AD8" i="5"/>
  <c r="AE8" i="5"/>
  <c r="AF8" i="5"/>
  <c r="AD11" i="5"/>
  <c r="AE11" i="5"/>
  <c r="AF11" i="5"/>
  <c r="AD13" i="5"/>
  <c r="AE13" i="5"/>
  <c r="AF13" i="5"/>
  <c r="AD15" i="5"/>
  <c r="AE15" i="5"/>
  <c r="AF15" i="5"/>
  <c r="AD18" i="5"/>
  <c r="AE18" i="5"/>
  <c r="AF18" i="5"/>
  <c r="AD21" i="5"/>
  <c r="AE21" i="5"/>
  <c r="AF21" i="5"/>
  <c r="AF3" i="5"/>
  <c r="AE3" i="5"/>
  <c r="AD3" i="5"/>
  <c r="AD1" i="5"/>
  <c r="Y89" i="5"/>
  <c r="Z89" i="5"/>
  <c r="AA89" i="5"/>
  <c r="Y91" i="5"/>
  <c r="Z91" i="5"/>
  <c r="AA91" i="5"/>
  <c r="Y93" i="5"/>
  <c r="Z93" i="5"/>
  <c r="AA93" i="5"/>
  <c r="Y94" i="5"/>
  <c r="Z94" i="5"/>
  <c r="AA94" i="5"/>
  <c r="Y95" i="5"/>
  <c r="Z95" i="5"/>
  <c r="AA95" i="5"/>
  <c r="Y97" i="5"/>
  <c r="Z97" i="5"/>
  <c r="AA97" i="5"/>
  <c r="Y99" i="5"/>
  <c r="Z99" i="5"/>
  <c r="AA99" i="5"/>
  <c r="Y100" i="5"/>
  <c r="Z100" i="5"/>
  <c r="AA100" i="5"/>
  <c r="Y103" i="5"/>
  <c r="Z103" i="5"/>
  <c r="AA103" i="5"/>
  <c r="Y105" i="5"/>
  <c r="Z105" i="5"/>
  <c r="AA105" i="5"/>
  <c r="Y107" i="5"/>
  <c r="Z107" i="5"/>
  <c r="AA107" i="5"/>
  <c r="Y110" i="5"/>
  <c r="Z110" i="5"/>
  <c r="AA110" i="5"/>
  <c r="Y113" i="5"/>
  <c r="Z113" i="5"/>
  <c r="AA113" i="5"/>
  <c r="Y115" i="5"/>
  <c r="Z115" i="5"/>
  <c r="AA115" i="5"/>
  <c r="Y117" i="5"/>
  <c r="Z117" i="5"/>
  <c r="AA117" i="5"/>
  <c r="Y119" i="5"/>
  <c r="Z119" i="5"/>
  <c r="AA119" i="5"/>
  <c r="Y121" i="5"/>
  <c r="Z121" i="5"/>
  <c r="AA121" i="5"/>
  <c r="Y123" i="5"/>
  <c r="Z123" i="5"/>
  <c r="AA123" i="5"/>
  <c r="Y124" i="5"/>
  <c r="Z124" i="5"/>
  <c r="AA124" i="5"/>
  <c r="Y126" i="5"/>
  <c r="Z126" i="5"/>
  <c r="AA126" i="5"/>
  <c r="Y128" i="5"/>
  <c r="Z128" i="5"/>
  <c r="AA128" i="5"/>
  <c r="Y130" i="5"/>
  <c r="Z130" i="5"/>
  <c r="AA130" i="5"/>
  <c r="Y132" i="5"/>
  <c r="Z132" i="5"/>
  <c r="AA132" i="5"/>
  <c r="Y133" i="5"/>
  <c r="Z133" i="5"/>
  <c r="AA133" i="5"/>
  <c r="Y135" i="5"/>
  <c r="Z135" i="5"/>
  <c r="AA135" i="5"/>
  <c r="Y137" i="5"/>
  <c r="Z137" i="5"/>
  <c r="AA137" i="5"/>
  <c r="Y139" i="5"/>
  <c r="Z139" i="5"/>
  <c r="AA139" i="5"/>
  <c r="AA87" i="5"/>
  <c r="Z87" i="5"/>
  <c r="Y87" i="5"/>
  <c r="Y85" i="5"/>
  <c r="Y27" i="5"/>
  <c r="Z27" i="5"/>
  <c r="AA27" i="5"/>
  <c r="Y29" i="5"/>
  <c r="Z29" i="5"/>
  <c r="AA29" i="5"/>
  <c r="Y32" i="5"/>
  <c r="Z32" i="5"/>
  <c r="AA32" i="5"/>
  <c r="Y35" i="5"/>
  <c r="Z35" i="5"/>
  <c r="AA35" i="5"/>
  <c r="Y37" i="5"/>
  <c r="Z37" i="5"/>
  <c r="AA37" i="5"/>
  <c r="Y38" i="5"/>
  <c r="Z38" i="5"/>
  <c r="AA38" i="5"/>
  <c r="Y39" i="5"/>
  <c r="Z39" i="5"/>
  <c r="AA39" i="5"/>
  <c r="Y40" i="5"/>
  <c r="Z40" i="5"/>
  <c r="AA40" i="5"/>
  <c r="Y41" i="5"/>
  <c r="Z41" i="5"/>
  <c r="AA41" i="5"/>
  <c r="Y42" i="5"/>
  <c r="Z42" i="5"/>
  <c r="AA42" i="5"/>
  <c r="Y44" i="5"/>
  <c r="Z44" i="5"/>
  <c r="AA44" i="5"/>
  <c r="Y46" i="5"/>
  <c r="Z46" i="5"/>
  <c r="AA46" i="5"/>
  <c r="Y47" i="5"/>
  <c r="Z47" i="5"/>
  <c r="AA47" i="5"/>
  <c r="Y48" i="5"/>
  <c r="Z48" i="5"/>
  <c r="AA48" i="5"/>
  <c r="Y49" i="5"/>
  <c r="Z49" i="5"/>
  <c r="AA49" i="5"/>
  <c r="Y50" i="5"/>
  <c r="Z50" i="5"/>
  <c r="AA50" i="5"/>
  <c r="Y51" i="5"/>
  <c r="Z51" i="5"/>
  <c r="AA51" i="5"/>
  <c r="Y53" i="5"/>
  <c r="Z53" i="5"/>
  <c r="AA53" i="5"/>
  <c r="AA24" i="5"/>
  <c r="Z24" i="5"/>
  <c r="Y24" i="5"/>
  <c r="Y22" i="5"/>
  <c r="Y1" i="5"/>
  <c r="T90" i="5"/>
  <c r="U90" i="5"/>
  <c r="V90" i="5"/>
  <c r="U91" i="5"/>
  <c r="V91" i="5"/>
  <c r="U92" i="5"/>
  <c r="V92" i="5"/>
  <c r="U93" i="5"/>
  <c r="V93" i="5"/>
  <c r="U94" i="5"/>
  <c r="V94" i="5"/>
  <c r="U95" i="5"/>
  <c r="V95" i="5"/>
  <c r="U96" i="5"/>
  <c r="V96" i="5"/>
  <c r="U97" i="5"/>
  <c r="V97" i="5"/>
  <c r="U98" i="5"/>
  <c r="V98" i="5"/>
  <c r="U99" i="5"/>
  <c r="V99" i="5"/>
  <c r="U100" i="5"/>
  <c r="V100" i="5"/>
  <c r="U101" i="5"/>
  <c r="V101" i="5"/>
  <c r="U102" i="5"/>
  <c r="V102" i="5"/>
  <c r="U103" i="5"/>
  <c r="V103" i="5"/>
  <c r="U104" i="5"/>
  <c r="V104" i="5"/>
  <c r="U105" i="5"/>
  <c r="V105" i="5"/>
  <c r="U106" i="5"/>
  <c r="V106" i="5"/>
  <c r="U107" i="5"/>
  <c r="V107" i="5"/>
  <c r="U108" i="5"/>
  <c r="V108" i="5"/>
  <c r="U109" i="5"/>
  <c r="V109" i="5"/>
  <c r="T110" i="5"/>
  <c r="U110" i="5"/>
  <c r="V110" i="5"/>
  <c r="T111" i="5"/>
  <c r="U111" i="5"/>
  <c r="V111" i="5"/>
  <c r="T113" i="5"/>
  <c r="U113" i="5"/>
  <c r="V113" i="5"/>
  <c r="T115" i="5"/>
  <c r="U115" i="5"/>
  <c r="V115" i="5"/>
  <c r="T116" i="5"/>
  <c r="U116" i="5"/>
  <c r="V116" i="5"/>
  <c r="T118" i="5"/>
  <c r="U118" i="5"/>
  <c r="V118" i="5"/>
  <c r="T122" i="5"/>
  <c r="U122" i="5"/>
  <c r="V122" i="5"/>
  <c r="T124" i="5"/>
  <c r="U124" i="5"/>
  <c r="V124" i="5"/>
  <c r="T126" i="5"/>
  <c r="U126" i="5"/>
  <c r="V126" i="5"/>
  <c r="T128" i="5"/>
  <c r="U128" i="5"/>
  <c r="V128" i="5"/>
  <c r="T131" i="5"/>
  <c r="U131" i="5"/>
  <c r="V131" i="5"/>
  <c r="T134" i="5"/>
  <c r="U134" i="5"/>
  <c r="V134" i="5"/>
  <c r="T136" i="5"/>
  <c r="U136" i="5"/>
  <c r="V136" i="5"/>
  <c r="T138" i="5"/>
  <c r="U138" i="5"/>
  <c r="V138" i="5"/>
  <c r="T142" i="5"/>
  <c r="U142" i="5"/>
  <c r="V142" i="5"/>
  <c r="T145" i="5"/>
  <c r="U145" i="5"/>
  <c r="V145" i="5"/>
  <c r="T148" i="5"/>
  <c r="U148" i="5"/>
  <c r="V148" i="5"/>
  <c r="T151" i="5"/>
  <c r="U151" i="5"/>
  <c r="V151" i="5"/>
  <c r="T154" i="5"/>
  <c r="U154" i="5"/>
  <c r="V154" i="5"/>
  <c r="T156" i="5"/>
  <c r="U156" i="5"/>
  <c r="V156" i="5"/>
  <c r="T160" i="5"/>
  <c r="U160" i="5"/>
  <c r="V160" i="5"/>
  <c r="Y3" i="5"/>
  <c r="Z3" i="5"/>
  <c r="AA3" i="5"/>
  <c r="Y4" i="5"/>
  <c r="Z4" i="5"/>
  <c r="AA4" i="5"/>
  <c r="Y6" i="5"/>
  <c r="Z6" i="5"/>
  <c r="AA6" i="5"/>
  <c r="Y10" i="5"/>
  <c r="Z10" i="5"/>
  <c r="AA10" i="5"/>
  <c r="Y16" i="5"/>
  <c r="Z16" i="5"/>
  <c r="AA16" i="5"/>
  <c r="Y18" i="5"/>
  <c r="Z18" i="5"/>
  <c r="AA18" i="5"/>
  <c r="V87" i="5"/>
  <c r="U87" i="5"/>
  <c r="T87" i="5"/>
  <c r="T85" i="5"/>
  <c r="T71" i="5"/>
  <c r="U71" i="5"/>
  <c r="V71" i="5"/>
  <c r="T4" i="5"/>
  <c r="U4" i="5"/>
  <c r="V4" i="5"/>
  <c r="T6" i="5"/>
  <c r="U6" i="5"/>
  <c r="V6" i="5"/>
  <c r="T7" i="5"/>
  <c r="U7" i="5"/>
  <c r="V7" i="5"/>
  <c r="T8" i="5"/>
  <c r="U8" i="5"/>
  <c r="V8" i="5"/>
  <c r="T9" i="5"/>
  <c r="U9" i="5"/>
  <c r="V9" i="5"/>
  <c r="T10" i="5"/>
  <c r="U10" i="5"/>
  <c r="V10" i="5"/>
  <c r="T11" i="5"/>
  <c r="U11" i="5"/>
  <c r="V11" i="5"/>
  <c r="T14" i="5"/>
  <c r="U14" i="5"/>
  <c r="V14" i="5"/>
  <c r="T15" i="5"/>
  <c r="U15" i="5"/>
  <c r="V15" i="5"/>
  <c r="T16" i="5"/>
  <c r="U16" i="5"/>
  <c r="V16" i="5"/>
  <c r="T17" i="5"/>
  <c r="U17" i="5"/>
  <c r="V17" i="5"/>
  <c r="T18" i="5"/>
  <c r="U18" i="5"/>
  <c r="V18" i="5"/>
  <c r="T19" i="5"/>
  <c r="U19" i="5"/>
  <c r="V19" i="5"/>
  <c r="T20" i="5"/>
  <c r="U20" i="5"/>
  <c r="V20" i="5"/>
  <c r="T21" i="5"/>
  <c r="U21" i="5"/>
  <c r="V21" i="5"/>
  <c r="T22" i="5"/>
  <c r="U22" i="5"/>
  <c r="V22" i="5"/>
  <c r="T23" i="5"/>
  <c r="U23" i="5"/>
  <c r="V23" i="5"/>
  <c r="T24" i="5"/>
  <c r="U24" i="5"/>
  <c r="V24" i="5"/>
  <c r="T25" i="5"/>
  <c r="U25" i="5"/>
  <c r="V25" i="5"/>
  <c r="T26" i="5"/>
  <c r="U26" i="5"/>
  <c r="V26" i="5"/>
  <c r="T27" i="5"/>
  <c r="U27" i="5"/>
  <c r="V27" i="5"/>
  <c r="T28" i="5"/>
  <c r="U28" i="5"/>
  <c r="V28" i="5"/>
  <c r="T29" i="5"/>
  <c r="U29" i="5"/>
  <c r="V29" i="5"/>
  <c r="T30" i="5"/>
  <c r="U30" i="5"/>
  <c r="V30" i="5"/>
  <c r="T31" i="5"/>
  <c r="U31" i="5"/>
  <c r="V31" i="5"/>
  <c r="T32" i="5"/>
  <c r="U32" i="5"/>
  <c r="V32" i="5"/>
  <c r="T36" i="5"/>
  <c r="U36" i="5"/>
  <c r="V36" i="5"/>
  <c r="T37" i="5"/>
  <c r="U37" i="5"/>
  <c r="V37" i="5"/>
  <c r="T38" i="5"/>
  <c r="U38" i="5"/>
  <c r="V38" i="5"/>
  <c r="T39" i="5"/>
  <c r="U39" i="5"/>
  <c r="V39" i="5"/>
  <c r="T40" i="5"/>
  <c r="U40" i="5"/>
  <c r="V40" i="5"/>
  <c r="T41" i="5"/>
  <c r="U41" i="5"/>
  <c r="V41" i="5"/>
  <c r="T42" i="5"/>
  <c r="U42" i="5"/>
  <c r="V42" i="5"/>
  <c r="T45" i="5"/>
  <c r="U45" i="5"/>
  <c r="V45" i="5"/>
  <c r="T46" i="5"/>
  <c r="U46" i="5"/>
  <c r="V46" i="5"/>
  <c r="T50" i="5"/>
  <c r="U50" i="5"/>
  <c r="V50" i="5"/>
  <c r="T54" i="5"/>
  <c r="U54" i="5"/>
  <c r="V54" i="5"/>
  <c r="T56" i="5"/>
  <c r="U56" i="5"/>
  <c r="V56" i="5"/>
  <c r="T58" i="5"/>
  <c r="U58" i="5"/>
  <c r="V58" i="5"/>
  <c r="T60" i="5"/>
  <c r="U60" i="5"/>
  <c r="V60" i="5"/>
  <c r="T61" i="5"/>
  <c r="U61" i="5"/>
  <c r="V61" i="5"/>
  <c r="T62" i="5"/>
  <c r="U62" i="5"/>
  <c r="V62" i="5"/>
  <c r="T63" i="5"/>
  <c r="U63" i="5"/>
  <c r="V63" i="5"/>
  <c r="T64" i="5"/>
  <c r="U64" i="5"/>
  <c r="V64" i="5"/>
  <c r="T67" i="5"/>
  <c r="U67" i="5"/>
  <c r="V67" i="5"/>
  <c r="T68" i="5"/>
  <c r="U68" i="5"/>
  <c r="V68" i="5"/>
  <c r="T70" i="5"/>
  <c r="U70" i="5"/>
  <c r="V70" i="5"/>
  <c r="U3" i="5"/>
  <c r="T3" i="5"/>
  <c r="T1"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C88" i="5"/>
  <c r="A88" i="5"/>
  <c r="O111" i="5"/>
  <c r="P111" i="5"/>
  <c r="Q111" i="5"/>
  <c r="O115" i="5"/>
  <c r="P115" i="5"/>
  <c r="Q115" i="5"/>
  <c r="O117" i="5"/>
  <c r="P117" i="5"/>
  <c r="Q117" i="5"/>
  <c r="O119" i="5"/>
  <c r="P119" i="5"/>
  <c r="Q119" i="5"/>
  <c r="O121" i="5"/>
  <c r="P121" i="5"/>
  <c r="Q121" i="5"/>
  <c r="O122" i="5"/>
  <c r="P122" i="5"/>
  <c r="Q122" i="5"/>
  <c r="O123" i="5"/>
  <c r="P123" i="5"/>
  <c r="Q123" i="5"/>
  <c r="O124" i="5"/>
  <c r="P124" i="5"/>
  <c r="Q124" i="5"/>
  <c r="O125" i="5"/>
  <c r="P125" i="5"/>
  <c r="Q125" i="5"/>
  <c r="O127" i="5"/>
  <c r="P127" i="5"/>
  <c r="Q127" i="5"/>
  <c r="O128" i="5"/>
  <c r="P128" i="5"/>
  <c r="Q128" i="5"/>
  <c r="O130" i="5"/>
  <c r="P130" i="5"/>
  <c r="Q130" i="5"/>
  <c r="O131" i="5"/>
  <c r="P131" i="5"/>
  <c r="Q131" i="5"/>
  <c r="O132" i="5"/>
  <c r="P132" i="5"/>
  <c r="Q132" i="5"/>
  <c r="O133" i="5"/>
  <c r="P133" i="5"/>
  <c r="Q133" i="5"/>
  <c r="O135" i="5"/>
  <c r="P135" i="5"/>
  <c r="Q135" i="5"/>
  <c r="O136" i="5"/>
  <c r="P136" i="5"/>
  <c r="Q136" i="5"/>
  <c r="O137" i="5"/>
  <c r="P137" i="5"/>
  <c r="Q137" i="5"/>
  <c r="O138" i="5"/>
  <c r="P138" i="5"/>
  <c r="Q138" i="5"/>
  <c r="O139" i="5"/>
  <c r="P139" i="5"/>
  <c r="Q139" i="5"/>
  <c r="O140" i="5"/>
  <c r="P140" i="5"/>
  <c r="Q140" i="5"/>
  <c r="O141" i="5"/>
  <c r="P141" i="5"/>
  <c r="Q141" i="5"/>
  <c r="O142" i="5"/>
  <c r="P142" i="5"/>
  <c r="Q142" i="5"/>
  <c r="O143" i="5"/>
  <c r="P143" i="5"/>
  <c r="Q143" i="5"/>
  <c r="O144" i="5"/>
  <c r="P144" i="5"/>
  <c r="Q144" i="5"/>
  <c r="O146" i="5"/>
  <c r="P146" i="5"/>
  <c r="Q146" i="5"/>
  <c r="O148" i="5"/>
  <c r="P148" i="5"/>
  <c r="Q148" i="5"/>
  <c r="O149" i="5"/>
  <c r="P149" i="5"/>
  <c r="Q149" i="5"/>
  <c r="O150" i="5"/>
  <c r="P150" i="5"/>
  <c r="Q150" i="5"/>
  <c r="O151" i="5"/>
  <c r="P151" i="5"/>
  <c r="Q151" i="5"/>
  <c r="O152" i="5"/>
  <c r="P152" i="5"/>
  <c r="Q152" i="5"/>
  <c r="O153" i="5"/>
  <c r="P153" i="5"/>
  <c r="Q153" i="5"/>
  <c r="O154" i="5"/>
  <c r="P154" i="5"/>
  <c r="Q154" i="5"/>
  <c r="O156" i="5"/>
  <c r="P156" i="5"/>
  <c r="Q156" i="5"/>
  <c r="O157" i="5"/>
  <c r="P157" i="5"/>
  <c r="Q157" i="5"/>
  <c r="O158" i="5"/>
  <c r="P158" i="5"/>
  <c r="Q158" i="5"/>
  <c r="O160" i="5"/>
  <c r="P160" i="5"/>
  <c r="Q160" i="5"/>
  <c r="O161" i="5"/>
  <c r="P161" i="5"/>
  <c r="Q161" i="5"/>
  <c r="O162" i="5"/>
  <c r="P162" i="5"/>
  <c r="Q162" i="5"/>
  <c r="O163" i="5"/>
  <c r="P163" i="5"/>
  <c r="Q163" i="5"/>
  <c r="Q108" i="5"/>
  <c r="P108" i="5"/>
  <c r="O108" i="5"/>
  <c r="O106" i="5"/>
  <c r="J85" i="5"/>
  <c r="O1" i="5"/>
  <c r="O85" i="5"/>
  <c r="O102" i="5"/>
  <c r="P102" i="5"/>
  <c r="Q102" i="5"/>
  <c r="O63" i="5"/>
  <c r="P63" i="5"/>
  <c r="Q63" i="5"/>
  <c r="O64" i="5"/>
  <c r="P64" i="5"/>
  <c r="Q64" i="5"/>
  <c r="O67" i="5"/>
  <c r="P67" i="5"/>
  <c r="Q67" i="5"/>
  <c r="O69" i="5"/>
  <c r="P69" i="5"/>
  <c r="Q69" i="5"/>
  <c r="O70" i="5"/>
  <c r="P70" i="5"/>
  <c r="Q70" i="5"/>
  <c r="O73" i="5"/>
  <c r="P73" i="5"/>
  <c r="Q73" i="5"/>
  <c r="O75" i="5"/>
  <c r="P75" i="5"/>
  <c r="Q75" i="5"/>
  <c r="O76" i="5"/>
  <c r="P76" i="5"/>
  <c r="Q76" i="5"/>
  <c r="O80" i="5"/>
  <c r="P80" i="5"/>
  <c r="Q80" i="5"/>
  <c r="O81" i="5"/>
  <c r="P81" i="5"/>
  <c r="Q81" i="5"/>
  <c r="O87" i="5"/>
  <c r="P87" i="5"/>
  <c r="Q87" i="5"/>
  <c r="O89" i="5"/>
  <c r="P89" i="5"/>
  <c r="Q89" i="5"/>
  <c r="O92" i="5"/>
  <c r="P92" i="5"/>
  <c r="Q92" i="5"/>
  <c r="O95" i="5"/>
  <c r="P95" i="5"/>
  <c r="Q95" i="5"/>
  <c r="O98" i="5"/>
  <c r="P98" i="5"/>
  <c r="Q98" i="5"/>
  <c r="O6" i="5"/>
  <c r="P6" i="5"/>
  <c r="Q6" i="5"/>
  <c r="O8" i="5"/>
  <c r="P8" i="5"/>
  <c r="Q8" i="5"/>
  <c r="O10" i="5"/>
  <c r="P10" i="5"/>
  <c r="Q10" i="5"/>
  <c r="P12" i="5"/>
  <c r="Q12" i="5"/>
  <c r="P13" i="5"/>
  <c r="Q13" i="5"/>
  <c r="P14" i="5"/>
  <c r="Q14" i="5"/>
  <c r="P15" i="5"/>
  <c r="Q15" i="5"/>
  <c r="P16" i="5"/>
  <c r="Q16" i="5"/>
  <c r="P17" i="5"/>
  <c r="Q17" i="5"/>
  <c r="P18" i="5"/>
  <c r="Q18" i="5"/>
  <c r="P19" i="5"/>
  <c r="Q19" i="5"/>
  <c r="P20" i="5"/>
  <c r="Q20" i="5"/>
  <c r="O21" i="5"/>
  <c r="P21" i="5"/>
  <c r="Q21" i="5"/>
  <c r="O23" i="5"/>
  <c r="P23" i="5"/>
  <c r="Q23" i="5"/>
  <c r="P25" i="5"/>
  <c r="Q25" i="5"/>
  <c r="P26" i="5"/>
  <c r="Q26" i="5"/>
  <c r="P27" i="5"/>
  <c r="Q27" i="5"/>
  <c r="P28" i="5"/>
  <c r="Q28" i="5"/>
  <c r="P29" i="5"/>
  <c r="Q29" i="5"/>
  <c r="O30" i="5"/>
  <c r="P30" i="5"/>
  <c r="Q30" i="5"/>
  <c r="O31" i="5"/>
  <c r="P31" i="5"/>
  <c r="Q31" i="5"/>
  <c r="O34" i="5"/>
  <c r="P34" i="5"/>
  <c r="Q34" i="5"/>
  <c r="O36" i="5"/>
  <c r="P36" i="5"/>
  <c r="Q36" i="5"/>
  <c r="O39" i="5"/>
  <c r="P39" i="5"/>
  <c r="Q39" i="5"/>
  <c r="O42" i="5"/>
  <c r="P42" i="5"/>
  <c r="Q42" i="5"/>
  <c r="O45" i="5"/>
  <c r="P45" i="5"/>
  <c r="Q45" i="5"/>
  <c r="O46" i="5"/>
  <c r="P46" i="5"/>
  <c r="Q46" i="5"/>
  <c r="O47" i="5"/>
  <c r="P47" i="5"/>
  <c r="Q47" i="5"/>
  <c r="O51" i="5"/>
  <c r="P51" i="5"/>
  <c r="Q51" i="5"/>
  <c r="O53" i="5"/>
  <c r="P53" i="5"/>
  <c r="Q53" i="5"/>
  <c r="O54" i="5"/>
  <c r="P54" i="5"/>
  <c r="Q54" i="5"/>
  <c r="O57" i="5"/>
  <c r="P57" i="5"/>
  <c r="Q57" i="5"/>
  <c r="O59" i="5"/>
  <c r="P59" i="5"/>
  <c r="Q59" i="5"/>
  <c r="Q3" i="5"/>
  <c r="P3" i="5"/>
  <c r="O3" i="5"/>
  <c r="L105" i="5"/>
  <c r="J88" i="5"/>
  <c r="K88" i="5"/>
  <c r="L88" i="5"/>
  <c r="J94" i="5"/>
  <c r="K94" i="5"/>
  <c r="L94" i="5"/>
  <c r="J100" i="5"/>
  <c r="K100" i="5"/>
  <c r="L100" i="5"/>
  <c r="J105" i="5"/>
  <c r="K105" i="5"/>
  <c r="J108" i="5"/>
  <c r="K108" i="5"/>
  <c r="L108" i="5"/>
  <c r="J109" i="5"/>
  <c r="K109" i="5"/>
  <c r="L109" i="5"/>
  <c r="J112" i="5"/>
  <c r="K112" i="5"/>
  <c r="L112" i="5"/>
  <c r="J115" i="5"/>
  <c r="K115" i="5"/>
  <c r="L115" i="5"/>
  <c r="J116" i="5"/>
  <c r="K116" i="5"/>
  <c r="L116" i="5"/>
  <c r="J121" i="5"/>
  <c r="K121" i="5"/>
  <c r="L121" i="5"/>
  <c r="J125" i="5"/>
  <c r="K125" i="5"/>
  <c r="L125" i="5"/>
  <c r="J128" i="5"/>
  <c r="K128" i="5"/>
  <c r="L128" i="5"/>
  <c r="J129" i="5"/>
  <c r="K129" i="5"/>
  <c r="L129" i="5"/>
  <c r="J131" i="5"/>
  <c r="K131" i="5"/>
  <c r="L131" i="5"/>
  <c r="J136" i="5"/>
  <c r="K136" i="5"/>
  <c r="L136" i="5"/>
  <c r="J139" i="5"/>
  <c r="K139" i="5"/>
  <c r="L139" i="5"/>
  <c r="J142" i="5"/>
  <c r="K142" i="5"/>
  <c r="L142" i="5"/>
  <c r="L87" i="5"/>
  <c r="K87" i="5"/>
  <c r="J87" i="5"/>
  <c r="L5" i="5"/>
  <c r="L8" i="5"/>
  <c r="L11" i="5"/>
  <c r="L13" i="5"/>
  <c r="L14" i="5"/>
  <c r="L15" i="5"/>
  <c r="L19" i="5"/>
  <c r="L29" i="5"/>
  <c r="L30" i="5"/>
  <c r="L31" i="5"/>
  <c r="L32" i="5"/>
  <c r="L33" i="5"/>
  <c r="L39" i="5"/>
  <c r="L40" i="5"/>
  <c r="L41" i="5"/>
  <c r="L43" i="5"/>
  <c r="L46" i="5"/>
  <c r="L48" i="5"/>
  <c r="L49" i="5"/>
  <c r="L3" i="5"/>
  <c r="J5" i="5"/>
  <c r="K5" i="5"/>
  <c r="J8" i="5"/>
  <c r="K8" i="5"/>
  <c r="J11" i="5"/>
  <c r="K11" i="5"/>
  <c r="J13" i="5"/>
  <c r="K13" i="5"/>
  <c r="J14" i="5"/>
  <c r="K14" i="5"/>
  <c r="J15" i="5"/>
  <c r="K15" i="5"/>
  <c r="J19" i="5"/>
  <c r="K19" i="5"/>
  <c r="J29" i="5"/>
  <c r="K29" i="5"/>
  <c r="J30" i="5"/>
  <c r="K30" i="5"/>
  <c r="J31" i="5"/>
  <c r="K31" i="5"/>
  <c r="J32" i="5"/>
  <c r="K32" i="5"/>
  <c r="J33" i="5"/>
  <c r="K33" i="5"/>
  <c r="J39" i="5"/>
  <c r="K39" i="5"/>
  <c r="J40" i="5"/>
  <c r="K40" i="5"/>
  <c r="J41" i="5"/>
  <c r="K41" i="5"/>
  <c r="J43" i="5"/>
  <c r="K43" i="5"/>
  <c r="J46" i="5"/>
  <c r="K46" i="5"/>
  <c r="J48" i="5"/>
  <c r="K48" i="5"/>
  <c r="J49" i="5"/>
  <c r="K49" i="5"/>
  <c r="K3" i="5"/>
  <c r="J3" i="5"/>
  <c r="J1" i="5"/>
  <c r="E130" i="5"/>
  <c r="F130" i="5"/>
  <c r="G130" i="5"/>
  <c r="E131" i="5"/>
  <c r="F131" i="5"/>
  <c r="G131" i="5"/>
  <c r="E134" i="5"/>
  <c r="F134" i="5"/>
  <c r="G134" i="5"/>
  <c r="E136" i="5"/>
  <c r="F136" i="5"/>
  <c r="G136" i="5"/>
  <c r="E138" i="5"/>
  <c r="F138" i="5"/>
  <c r="G138" i="5"/>
  <c r="E141" i="5"/>
  <c r="F141" i="5"/>
  <c r="G141" i="5"/>
  <c r="E144" i="5"/>
  <c r="F144" i="5"/>
  <c r="G144" i="5"/>
  <c r="E147" i="5"/>
  <c r="F147" i="5"/>
  <c r="G147" i="5"/>
  <c r="E148" i="5"/>
  <c r="F148" i="5"/>
  <c r="G148" i="5"/>
  <c r="E149" i="5"/>
  <c r="F149" i="5"/>
  <c r="G149" i="5"/>
  <c r="E150" i="5"/>
  <c r="F150" i="5"/>
  <c r="G150" i="5"/>
  <c r="E151" i="5"/>
  <c r="F151" i="5"/>
  <c r="G151" i="5"/>
  <c r="E152" i="5"/>
  <c r="F152" i="5"/>
  <c r="G152" i="5"/>
  <c r="E153" i="5"/>
  <c r="F153" i="5"/>
  <c r="G153" i="5"/>
  <c r="E157" i="5"/>
  <c r="F157" i="5"/>
  <c r="G157" i="5"/>
  <c r="E158" i="5"/>
  <c r="F158" i="5"/>
  <c r="G158" i="5"/>
  <c r="G128" i="5"/>
  <c r="F128" i="5"/>
  <c r="E128" i="5"/>
  <c r="E126" i="5"/>
  <c r="E91" i="5"/>
  <c r="F91" i="5"/>
  <c r="G91" i="5"/>
  <c r="E92" i="5"/>
  <c r="F92" i="5"/>
  <c r="G92" i="5"/>
  <c r="E94" i="5"/>
  <c r="F94" i="5"/>
  <c r="G94" i="5"/>
  <c r="E95" i="5"/>
  <c r="F95" i="5"/>
  <c r="G95" i="5"/>
  <c r="E96" i="5"/>
  <c r="F96" i="5"/>
  <c r="G96" i="5"/>
  <c r="E98" i="5"/>
  <c r="F98" i="5"/>
  <c r="G98" i="5"/>
  <c r="E100" i="5"/>
  <c r="F100" i="5"/>
  <c r="G100" i="5"/>
  <c r="E102" i="5"/>
  <c r="F102" i="5"/>
  <c r="G102" i="5"/>
  <c r="E103" i="5"/>
  <c r="F103" i="5"/>
  <c r="G103" i="5"/>
  <c r="E104" i="5"/>
  <c r="F104" i="5"/>
  <c r="G104" i="5"/>
  <c r="E107" i="5"/>
  <c r="F107" i="5"/>
  <c r="G107" i="5"/>
  <c r="E108" i="5"/>
  <c r="F108" i="5"/>
  <c r="G108" i="5"/>
  <c r="E112" i="5"/>
  <c r="F112" i="5"/>
  <c r="G112" i="5"/>
  <c r="E114" i="5"/>
  <c r="F114" i="5"/>
  <c r="G114" i="5"/>
  <c r="E116" i="5"/>
  <c r="F116" i="5"/>
  <c r="G116" i="5"/>
  <c r="E117" i="5"/>
  <c r="F117" i="5"/>
  <c r="G117" i="5"/>
  <c r="E121" i="5"/>
  <c r="F121" i="5"/>
  <c r="G121" i="5"/>
  <c r="G87" i="5"/>
  <c r="F87" i="5"/>
  <c r="E87" i="5"/>
  <c r="E85" i="5"/>
  <c r="F57" i="5"/>
  <c r="F41" i="5"/>
  <c r="F42" i="5"/>
  <c r="F5" i="5"/>
  <c r="F8" i="5"/>
  <c r="F10" i="5"/>
  <c r="F12" i="5"/>
  <c r="F14" i="5"/>
  <c r="F16" i="5"/>
  <c r="F18" i="5"/>
  <c r="F20" i="5"/>
  <c r="F21" i="5"/>
  <c r="F22" i="5"/>
  <c r="F24" i="5"/>
  <c r="F26" i="5"/>
  <c r="F28" i="5"/>
  <c r="F29" i="5"/>
  <c r="F31" i="5"/>
  <c r="F34" i="5"/>
  <c r="F35" i="5"/>
  <c r="F36" i="5"/>
  <c r="F39" i="5"/>
  <c r="F40" i="5"/>
  <c r="F43" i="5"/>
  <c r="F44" i="5"/>
  <c r="F47" i="5"/>
  <c r="F50" i="5"/>
  <c r="F54" i="5"/>
  <c r="F56" i="5"/>
  <c r="F58" i="5"/>
  <c r="F59" i="5"/>
  <c r="F60" i="5"/>
  <c r="F61" i="5"/>
  <c r="F62" i="5"/>
  <c r="F63" i="5"/>
  <c r="E59" i="5"/>
  <c r="G59" i="5"/>
  <c r="E60" i="5"/>
  <c r="G60" i="5"/>
  <c r="E61" i="5"/>
  <c r="G61" i="5"/>
  <c r="E62" i="5"/>
  <c r="G62" i="5"/>
  <c r="E63" i="5"/>
  <c r="G63" i="5"/>
  <c r="E5" i="5"/>
  <c r="G5" i="5"/>
  <c r="E8" i="5"/>
  <c r="G8" i="5"/>
  <c r="E10" i="5"/>
  <c r="G10" i="5"/>
  <c r="E12" i="5"/>
  <c r="G12" i="5"/>
  <c r="E14" i="5"/>
  <c r="G14" i="5"/>
  <c r="E16" i="5"/>
  <c r="G16" i="5"/>
  <c r="E18" i="5"/>
  <c r="G18" i="5"/>
  <c r="E20" i="5"/>
  <c r="G20" i="5"/>
  <c r="E21" i="5"/>
  <c r="G21" i="5"/>
  <c r="E22" i="5"/>
  <c r="G22" i="5"/>
  <c r="E24" i="5"/>
  <c r="G24" i="5"/>
  <c r="E26" i="5"/>
  <c r="G26" i="5"/>
  <c r="E28" i="5"/>
  <c r="G28" i="5"/>
  <c r="E29" i="5"/>
  <c r="G29" i="5"/>
  <c r="E31" i="5"/>
  <c r="G31" i="5"/>
  <c r="E34" i="5"/>
  <c r="G34" i="5"/>
  <c r="E35" i="5"/>
  <c r="G35" i="5"/>
  <c r="E36" i="5"/>
  <c r="G36" i="5"/>
  <c r="E39" i="5"/>
  <c r="G39" i="5"/>
  <c r="E40" i="5"/>
  <c r="G40" i="5"/>
  <c r="E41" i="5"/>
  <c r="G41" i="5"/>
  <c r="E42" i="5"/>
  <c r="G42" i="5"/>
  <c r="E43" i="5"/>
  <c r="G43" i="5"/>
  <c r="E44" i="5"/>
  <c r="G44" i="5"/>
  <c r="E47" i="5"/>
  <c r="G47" i="5"/>
  <c r="E50" i="5"/>
  <c r="G50" i="5"/>
  <c r="E54" i="5"/>
  <c r="G54" i="5"/>
  <c r="E56" i="5"/>
  <c r="G56" i="5"/>
  <c r="E57" i="5"/>
  <c r="G57" i="5"/>
  <c r="E58" i="5"/>
  <c r="G58" i="5"/>
  <c r="G3" i="5"/>
  <c r="F3" i="5"/>
  <c r="E3" i="5"/>
  <c r="E2" i="107"/>
  <c r="C22" i="149"/>
  <c r="C106" i="149"/>
  <c r="F2" i="107"/>
  <c r="C22" i="150"/>
  <c r="C106" i="150"/>
  <c r="G2" i="107"/>
  <c r="C22" i="151"/>
  <c r="C106" i="151"/>
  <c r="H2" i="107"/>
  <c r="C22" i="152"/>
  <c r="C106" i="152"/>
  <c r="I2" i="107"/>
  <c r="C22" i="153"/>
  <c r="C106" i="153"/>
  <c r="J2" i="107"/>
  <c r="C22" i="154"/>
  <c r="C106" i="154"/>
  <c r="K2" i="107"/>
  <c r="C22" i="155"/>
  <c r="C106" i="155"/>
  <c r="L2" i="107"/>
  <c r="C22" i="156"/>
  <c r="C106" i="156"/>
  <c r="M2" i="107"/>
  <c r="C22" i="157"/>
  <c r="C106" i="157"/>
  <c r="N2" i="107"/>
  <c r="C22" i="158"/>
  <c r="C106" i="158"/>
  <c r="O2" i="107"/>
  <c r="C22" i="159"/>
  <c r="C106" i="159"/>
  <c r="P2" i="107"/>
  <c r="C22" i="160"/>
  <c r="C106" i="160"/>
  <c r="Q2" i="107"/>
  <c r="C22" i="161"/>
  <c r="C106" i="161"/>
  <c r="R2" i="107"/>
  <c r="C22" i="162"/>
  <c r="C106" i="162"/>
  <c r="S2" i="107"/>
  <c r="T2" i="107"/>
  <c r="U2" i="107"/>
  <c r="V2" i="107"/>
  <c r="W2" i="107"/>
  <c r="D2" i="107"/>
  <c r="C22" i="5"/>
  <c r="C106" i="5"/>
  <c r="C21" i="107"/>
  <c r="E2" i="143"/>
  <c r="F2" i="143"/>
  <c r="G2" i="143"/>
  <c r="H2" i="143"/>
  <c r="I2" i="143"/>
  <c r="J2" i="143"/>
  <c r="K2" i="143"/>
  <c r="L2" i="143"/>
  <c r="M2" i="143"/>
  <c r="N2" i="143"/>
  <c r="O2" i="143"/>
  <c r="P2" i="143"/>
  <c r="Q2" i="143"/>
  <c r="R2" i="143"/>
  <c r="S2" i="143"/>
  <c r="T2" i="143"/>
  <c r="U2" i="143"/>
  <c r="V2" i="143"/>
  <c r="W2" i="143"/>
  <c r="D2" i="143"/>
  <c r="C21" i="5"/>
  <c r="C105" i="5"/>
  <c r="C39" i="143"/>
  <c r="C55" i="105"/>
  <c r="E2" i="105"/>
  <c r="C20" i="149"/>
  <c r="C104" i="149"/>
  <c r="F2" i="105"/>
  <c r="C20" i="150"/>
  <c r="C104" i="150"/>
  <c r="G2" i="105"/>
  <c r="C20" i="151"/>
  <c r="C104" i="151"/>
  <c r="H2" i="105"/>
  <c r="C20" i="152"/>
  <c r="C104" i="152"/>
  <c r="I2" i="105"/>
  <c r="C20" i="153"/>
  <c r="C104" i="153"/>
  <c r="J2" i="105"/>
  <c r="C20" i="154"/>
  <c r="C104" i="154"/>
  <c r="K2" i="105"/>
  <c r="C20" i="155"/>
  <c r="C104" i="155"/>
  <c r="L2" i="105"/>
  <c r="C20" i="156"/>
  <c r="C104" i="156"/>
  <c r="M2" i="105"/>
  <c r="C20" i="157"/>
  <c r="C104" i="157"/>
  <c r="N2" i="105"/>
  <c r="C20" i="158"/>
  <c r="C104" i="158"/>
  <c r="O2" i="105"/>
  <c r="C20" i="159"/>
  <c r="C104" i="159"/>
  <c r="P2" i="105"/>
  <c r="C20" i="160"/>
  <c r="C104" i="160"/>
  <c r="Q2" i="105"/>
  <c r="C20" i="161"/>
  <c r="C104" i="161"/>
  <c r="R2" i="105"/>
  <c r="C20" i="162"/>
  <c r="C104" i="162"/>
  <c r="S2" i="105"/>
  <c r="T2" i="105"/>
  <c r="U2" i="105"/>
  <c r="V2" i="105"/>
  <c r="W2" i="105"/>
  <c r="D2" i="105"/>
  <c r="C20" i="5"/>
  <c r="C104" i="5"/>
  <c r="E2" i="106"/>
  <c r="C19" i="149"/>
  <c r="C103" i="149"/>
  <c r="F2" i="106"/>
  <c r="C19" i="150"/>
  <c r="C103" i="150"/>
  <c r="G2" i="106"/>
  <c r="C19" i="151"/>
  <c r="C103" i="151"/>
  <c r="H2" i="106"/>
  <c r="C19" i="152"/>
  <c r="C103" i="152"/>
  <c r="I2" i="106"/>
  <c r="C19" i="153"/>
  <c r="C103" i="153"/>
  <c r="J2" i="106"/>
  <c r="C19" i="154"/>
  <c r="C103" i="154"/>
  <c r="K2" i="106"/>
  <c r="C19" i="155"/>
  <c r="C103" i="155"/>
  <c r="L2" i="106"/>
  <c r="C19" i="156"/>
  <c r="C103" i="156"/>
  <c r="M2" i="106"/>
  <c r="C19" i="157"/>
  <c r="C103" i="157"/>
  <c r="N2" i="106"/>
  <c r="C19" i="158"/>
  <c r="C103" i="158"/>
  <c r="O2" i="106"/>
  <c r="C19" i="159"/>
  <c r="C103" i="159"/>
  <c r="P2" i="106"/>
  <c r="C19" i="160"/>
  <c r="C103" i="160"/>
  <c r="Q2" i="106"/>
  <c r="C19" i="161"/>
  <c r="C103" i="161"/>
  <c r="R2" i="106"/>
  <c r="C19" i="162"/>
  <c r="C103" i="162"/>
  <c r="S2" i="106"/>
  <c r="T2" i="106"/>
  <c r="U2" i="106"/>
  <c r="V2" i="106"/>
  <c r="W2" i="106"/>
  <c r="D2" i="106"/>
  <c r="C19" i="5"/>
  <c r="C103" i="5"/>
  <c r="C33" i="118"/>
  <c r="C12" i="119"/>
  <c r="C41" i="108"/>
  <c r="E2" i="108"/>
  <c r="C18" i="149"/>
  <c r="C102" i="149"/>
  <c r="F2" i="108"/>
  <c r="C18" i="150"/>
  <c r="C102" i="150"/>
  <c r="G2" i="108"/>
  <c r="C18" i="151"/>
  <c r="C102" i="151"/>
  <c r="H2" i="108"/>
  <c r="C18" i="152"/>
  <c r="C102" i="152"/>
  <c r="I2" i="108"/>
  <c r="C18" i="153"/>
  <c r="C102" i="153"/>
  <c r="J2" i="108"/>
  <c r="C18" i="154"/>
  <c r="C102" i="154"/>
  <c r="K2" i="108"/>
  <c r="C18" i="155"/>
  <c r="C102" i="155"/>
  <c r="L2" i="108"/>
  <c r="C18" i="156"/>
  <c r="C102" i="156"/>
  <c r="M2" i="108"/>
  <c r="C18" i="157"/>
  <c r="C102" i="157"/>
  <c r="N2" i="108"/>
  <c r="C18" i="158"/>
  <c r="C102" i="158"/>
  <c r="O2" i="108"/>
  <c r="C18" i="159"/>
  <c r="C102" i="159"/>
  <c r="P2" i="108"/>
  <c r="C18" i="160"/>
  <c r="C102" i="160"/>
  <c r="Q2" i="108"/>
  <c r="C18" i="161"/>
  <c r="C102" i="161"/>
  <c r="R2" i="108"/>
  <c r="C18" i="162"/>
  <c r="C102" i="162"/>
  <c r="S2" i="108"/>
  <c r="T2" i="108"/>
  <c r="U2" i="108"/>
  <c r="V2" i="108"/>
  <c r="W2" i="108"/>
  <c r="D2" i="108"/>
  <c r="C18" i="5"/>
  <c r="C102" i="5"/>
  <c r="V10" i="137"/>
  <c r="C18" i="166"/>
  <c r="C102" i="166"/>
  <c r="U13" i="137"/>
  <c r="C20" i="165"/>
  <c r="C104" i="165"/>
  <c r="U10" i="137"/>
  <c r="C18" i="165"/>
  <c r="C102" i="165"/>
  <c r="T8" i="137"/>
  <c r="C19" i="164"/>
  <c r="C103" i="164"/>
  <c r="T13" i="137"/>
  <c r="C20" i="164"/>
  <c r="C104" i="164"/>
  <c r="V12" i="137"/>
  <c r="C21" i="166"/>
  <c r="C105" i="166"/>
  <c r="R12" i="137"/>
  <c r="C21" i="162"/>
  <c r="C105" i="162"/>
  <c r="N12" i="137"/>
  <c r="C21" i="158"/>
  <c r="C105" i="158"/>
  <c r="J12" i="137"/>
  <c r="C21" i="154"/>
  <c r="C105" i="154"/>
  <c r="F12" i="137"/>
  <c r="C21" i="150"/>
  <c r="C105" i="150"/>
  <c r="W14" i="137"/>
  <c r="C22" i="167"/>
  <c r="C106" i="167"/>
  <c r="S14" i="137"/>
  <c r="C22" i="163"/>
  <c r="C106" i="163"/>
  <c r="T10" i="137"/>
  <c r="C18" i="164"/>
  <c r="C102" i="164"/>
  <c r="W8" i="137"/>
  <c r="C19" i="167"/>
  <c r="C103" i="167"/>
  <c r="S8" i="137"/>
  <c r="C19" i="163"/>
  <c r="C103" i="163"/>
  <c r="W13" i="137"/>
  <c r="C20" i="167"/>
  <c r="C104" i="167"/>
  <c r="S13" i="137"/>
  <c r="C20" i="163"/>
  <c r="C104" i="163"/>
  <c r="U12" i="137"/>
  <c r="C21" i="165"/>
  <c r="C105" i="165"/>
  <c r="Q12" i="137"/>
  <c r="C21" i="161"/>
  <c r="C105" i="161"/>
  <c r="M12" i="137"/>
  <c r="C21" i="157"/>
  <c r="C105" i="157"/>
  <c r="I12" i="137"/>
  <c r="C21" i="153"/>
  <c r="C105" i="153"/>
  <c r="E12" i="137"/>
  <c r="C21" i="149"/>
  <c r="C105" i="149"/>
  <c r="V14" i="137"/>
  <c r="C22" i="166"/>
  <c r="C106" i="166"/>
  <c r="W10" i="137"/>
  <c r="C18" i="167"/>
  <c r="C102" i="167"/>
  <c r="S10" i="137"/>
  <c r="C18" i="163"/>
  <c r="C102" i="163"/>
  <c r="V8" i="137"/>
  <c r="C19" i="166"/>
  <c r="C103" i="166"/>
  <c r="V13" i="137"/>
  <c r="C20" i="166"/>
  <c r="C104" i="166"/>
  <c r="T12" i="137"/>
  <c r="C21" i="164"/>
  <c r="C105" i="164"/>
  <c r="P12" i="137"/>
  <c r="C21" i="160"/>
  <c r="C105" i="160"/>
  <c r="L12" i="137"/>
  <c r="C21" i="156"/>
  <c r="C105" i="156"/>
  <c r="H12" i="137"/>
  <c r="C21" i="152"/>
  <c r="C105" i="152"/>
  <c r="U14" i="137"/>
  <c r="C22" i="165"/>
  <c r="C106" i="165"/>
  <c r="U8" i="137"/>
  <c r="C19" i="165"/>
  <c r="C103" i="165"/>
  <c r="W12" i="137"/>
  <c r="C21" i="167"/>
  <c r="C105" i="167"/>
  <c r="S12" i="137"/>
  <c r="C21" i="163"/>
  <c r="C105" i="163"/>
  <c r="O12" i="137"/>
  <c r="C21" i="159"/>
  <c r="C105" i="159"/>
  <c r="K12" i="137"/>
  <c r="C21" i="155"/>
  <c r="C105" i="155"/>
  <c r="G12" i="137"/>
  <c r="C21" i="151"/>
  <c r="C105" i="151"/>
  <c r="T14" i="137"/>
  <c r="C22" i="164"/>
  <c r="C106" i="164"/>
  <c r="D12" i="137"/>
  <c r="E2" i="119"/>
  <c r="C17" i="149"/>
  <c r="C101" i="149"/>
  <c r="F2" i="119"/>
  <c r="C17" i="150"/>
  <c r="C101" i="150"/>
  <c r="G2" i="119"/>
  <c r="C17" i="151"/>
  <c r="C101" i="151"/>
  <c r="H2" i="119"/>
  <c r="C17" i="152"/>
  <c r="C101" i="152"/>
  <c r="I2" i="119"/>
  <c r="C17" i="153"/>
  <c r="C101" i="153"/>
  <c r="J2" i="119"/>
  <c r="C17" i="154"/>
  <c r="C101" i="154"/>
  <c r="K2" i="119"/>
  <c r="C17" i="155"/>
  <c r="C101" i="155"/>
  <c r="L2" i="119"/>
  <c r="C17" i="156"/>
  <c r="C101" i="156"/>
  <c r="M2" i="119"/>
  <c r="C17" i="157"/>
  <c r="C101" i="157"/>
  <c r="N2" i="119"/>
  <c r="C17" i="158"/>
  <c r="C101" i="158"/>
  <c r="O2" i="119"/>
  <c r="C17" i="159"/>
  <c r="C101" i="159"/>
  <c r="P2" i="119"/>
  <c r="C17" i="160"/>
  <c r="C101" i="160"/>
  <c r="Q2" i="119"/>
  <c r="C17" i="161"/>
  <c r="C101" i="161"/>
  <c r="R2" i="119"/>
  <c r="C17" i="162"/>
  <c r="C101" i="162"/>
  <c r="S2" i="119"/>
  <c r="T2" i="119"/>
  <c r="U2" i="119"/>
  <c r="V2" i="119"/>
  <c r="W2" i="119"/>
  <c r="D2" i="119"/>
  <c r="C17" i="5"/>
  <c r="C101" i="5"/>
  <c r="E2" i="118"/>
  <c r="F2" i="118"/>
  <c r="G2" i="118"/>
  <c r="H2" i="118"/>
  <c r="I2" i="118"/>
  <c r="J2" i="118"/>
  <c r="K2" i="118"/>
  <c r="L2" i="118"/>
  <c r="M2" i="118"/>
  <c r="N2" i="118"/>
  <c r="O2" i="118"/>
  <c r="P2" i="118"/>
  <c r="Q2" i="118"/>
  <c r="R2" i="118"/>
  <c r="S2" i="118"/>
  <c r="T2" i="118"/>
  <c r="C16" i="164"/>
  <c r="C100" i="164"/>
  <c r="U2" i="118"/>
  <c r="V2" i="118"/>
  <c r="W2" i="118"/>
  <c r="D2" i="118"/>
  <c r="C16" i="5"/>
  <c r="C100" i="5"/>
  <c r="E2" i="117"/>
  <c r="F2" i="117"/>
  <c r="G2" i="117"/>
  <c r="H2" i="117"/>
  <c r="I2" i="117"/>
  <c r="J2" i="117"/>
  <c r="K2" i="117"/>
  <c r="L2" i="117"/>
  <c r="M2" i="117"/>
  <c r="N2" i="117"/>
  <c r="O2" i="117"/>
  <c r="P2" i="117"/>
  <c r="Q2" i="117"/>
  <c r="R2" i="117"/>
  <c r="S2" i="117"/>
  <c r="T2" i="117"/>
  <c r="U2" i="117"/>
  <c r="V2" i="117"/>
  <c r="W2" i="117"/>
  <c r="D2" i="117"/>
  <c r="C15" i="5"/>
  <c r="C99" i="5"/>
  <c r="C24" i="117"/>
  <c r="W18" i="137"/>
  <c r="C15" i="167"/>
  <c r="C99" i="167"/>
  <c r="K18" i="137"/>
  <c r="C15" i="155"/>
  <c r="C99" i="155"/>
  <c r="O2" i="137"/>
  <c r="C16" i="159"/>
  <c r="C100" i="159"/>
  <c r="W15" i="137"/>
  <c r="C17" i="167"/>
  <c r="C101" i="167"/>
  <c r="U18" i="137"/>
  <c r="C15" i="165"/>
  <c r="C99" i="165"/>
  <c r="M18" i="137"/>
  <c r="C15" i="157"/>
  <c r="C99" i="157"/>
  <c r="E18" i="137"/>
  <c r="C15" i="149"/>
  <c r="C99" i="149"/>
  <c r="Q2" i="137"/>
  <c r="C16" i="161"/>
  <c r="C100" i="161"/>
  <c r="I2" i="137"/>
  <c r="C16" i="153"/>
  <c r="C100" i="153"/>
  <c r="T18" i="137"/>
  <c r="C15" i="164"/>
  <c r="C99" i="164"/>
  <c r="P18" i="137"/>
  <c r="C15" i="160"/>
  <c r="C99" i="160"/>
  <c r="L18" i="137"/>
  <c r="C15" i="156"/>
  <c r="C99" i="156"/>
  <c r="H18" i="137"/>
  <c r="C15" i="152"/>
  <c r="C99" i="152"/>
  <c r="P2" i="137"/>
  <c r="C16" i="160"/>
  <c r="C100" i="160"/>
  <c r="L2" i="137"/>
  <c r="C16" i="156"/>
  <c r="C100" i="156"/>
  <c r="H2" i="137"/>
  <c r="C16" i="152"/>
  <c r="C100" i="152"/>
  <c r="T15" i="137"/>
  <c r="C17" i="164"/>
  <c r="C101" i="164"/>
  <c r="S18" i="137"/>
  <c r="C15" i="163"/>
  <c r="C99" i="163"/>
  <c r="G18" i="137"/>
  <c r="C15" i="151"/>
  <c r="C99" i="151"/>
  <c r="S2" i="137"/>
  <c r="C16" i="163"/>
  <c r="C100" i="163"/>
  <c r="K2" i="137"/>
  <c r="C16" i="155"/>
  <c r="C100" i="155"/>
  <c r="S15" i="137"/>
  <c r="C17" i="163"/>
  <c r="C101" i="163"/>
  <c r="V18" i="137"/>
  <c r="C15" i="166"/>
  <c r="C99" i="166"/>
  <c r="R18" i="137"/>
  <c r="C15" i="162"/>
  <c r="C99" i="162"/>
  <c r="N18" i="137"/>
  <c r="C15" i="158"/>
  <c r="C99" i="158"/>
  <c r="J18" i="137"/>
  <c r="C15" i="154"/>
  <c r="C99" i="154"/>
  <c r="F18" i="137"/>
  <c r="C15" i="150"/>
  <c r="C99" i="150"/>
  <c r="V2" i="137"/>
  <c r="C16" i="166"/>
  <c r="C100" i="166"/>
  <c r="R2" i="137"/>
  <c r="C16" i="162"/>
  <c r="C100" i="162"/>
  <c r="N2" i="137"/>
  <c r="C16" i="158"/>
  <c r="C100" i="158"/>
  <c r="J2" i="137"/>
  <c r="C16" i="154"/>
  <c r="C100" i="154"/>
  <c r="F2" i="137"/>
  <c r="C16" i="150"/>
  <c r="C100" i="150"/>
  <c r="V15" i="137"/>
  <c r="C17" i="166"/>
  <c r="C101" i="166"/>
  <c r="O18" i="137"/>
  <c r="C15" i="159"/>
  <c r="C99" i="159"/>
  <c r="W2" i="137"/>
  <c r="C16" i="167"/>
  <c r="C100" i="167"/>
  <c r="G2" i="137"/>
  <c r="C16" i="151"/>
  <c r="C100" i="151"/>
  <c r="Q18" i="137"/>
  <c r="C15" i="161"/>
  <c r="C99" i="161"/>
  <c r="I18" i="137"/>
  <c r="C15" i="153"/>
  <c r="C99" i="153"/>
  <c r="U3" i="110"/>
  <c r="V3" i="165"/>
  <c r="C16" i="165"/>
  <c r="C100" i="165"/>
  <c r="M2" i="137"/>
  <c r="C16" i="157"/>
  <c r="C100" i="157"/>
  <c r="E2" i="137"/>
  <c r="C16" i="149"/>
  <c r="C100" i="149"/>
  <c r="U15" i="137"/>
  <c r="C17" i="165"/>
  <c r="C101" i="165"/>
  <c r="V3" i="110"/>
  <c r="V3" i="166"/>
  <c r="U2" i="137"/>
  <c r="S3" i="110"/>
  <c r="V3" i="163"/>
  <c r="T3" i="110"/>
  <c r="V3" i="164"/>
  <c r="T2" i="137"/>
  <c r="W3" i="110"/>
  <c r="E2" i="116"/>
  <c r="F2" i="116"/>
  <c r="G2" i="116"/>
  <c r="H2" i="116"/>
  <c r="I2" i="116"/>
  <c r="J2" i="116"/>
  <c r="K2" i="116"/>
  <c r="L2" i="116"/>
  <c r="M2" i="116"/>
  <c r="N2" i="116"/>
  <c r="O2" i="116"/>
  <c r="P2" i="116"/>
  <c r="Q2" i="116"/>
  <c r="R2" i="116"/>
  <c r="S2" i="116"/>
  <c r="T2" i="116"/>
  <c r="U2" i="116"/>
  <c r="V2" i="116"/>
  <c r="W2" i="116"/>
  <c r="D2" i="116"/>
  <c r="C53" i="116"/>
  <c r="C54" i="110"/>
  <c r="T2" i="110"/>
  <c r="U2" i="110"/>
  <c r="V2" i="110"/>
  <c r="U9" i="137"/>
  <c r="C13" i="165"/>
  <c r="C97" i="165"/>
  <c r="Q11" i="137"/>
  <c r="C14" i="161"/>
  <c r="C98" i="161"/>
  <c r="I11" i="137"/>
  <c r="C14" i="153"/>
  <c r="C98" i="153"/>
  <c r="W11" i="137"/>
  <c r="C14" i="167"/>
  <c r="C98" i="167"/>
  <c r="V9" i="137"/>
  <c r="C13" i="166"/>
  <c r="C97" i="166"/>
  <c r="V11" i="137"/>
  <c r="C14" i="166"/>
  <c r="C98" i="166"/>
  <c r="R11" i="137"/>
  <c r="C14" i="162"/>
  <c r="C98" i="162"/>
  <c r="N11" i="137"/>
  <c r="C14" i="158"/>
  <c r="C98" i="158"/>
  <c r="J11" i="137"/>
  <c r="C14" i="154"/>
  <c r="C98" i="154"/>
  <c r="F11" i="137"/>
  <c r="C14" i="150"/>
  <c r="C98" i="150"/>
  <c r="M11" i="137"/>
  <c r="C14" i="157"/>
  <c r="C98" i="157"/>
  <c r="T9" i="137"/>
  <c r="C13" i="164"/>
  <c r="C97" i="164"/>
  <c r="T11" i="137"/>
  <c r="C14" i="164"/>
  <c r="C98" i="164"/>
  <c r="P11" i="137"/>
  <c r="C14" i="160"/>
  <c r="C98" i="160"/>
  <c r="L11" i="137"/>
  <c r="C14" i="156"/>
  <c r="C98" i="156"/>
  <c r="H11" i="137"/>
  <c r="C14" i="152"/>
  <c r="C98" i="152"/>
  <c r="W2" i="110"/>
  <c r="V3" i="167"/>
  <c r="U11" i="137"/>
  <c r="C14" i="165"/>
  <c r="C98" i="165"/>
  <c r="E11" i="137"/>
  <c r="C14" i="149"/>
  <c r="C98" i="149"/>
  <c r="S2" i="110"/>
  <c r="S11" i="137"/>
  <c r="C14" i="163"/>
  <c r="C98" i="163"/>
  <c r="O11" i="137"/>
  <c r="C14" i="159"/>
  <c r="C98" i="159"/>
  <c r="K11" i="137"/>
  <c r="C14" i="155"/>
  <c r="C98" i="155"/>
  <c r="G11" i="137"/>
  <c r="C14" i="151"/>
  <c r="C98" i="151"/>
  <c r="C14" i="5"/>
  <c r="C98" i="5"/>
  <c r="D11" i="137"/>
  <c r="S2" i="122"/>
  <c r="T2" i="122"/>
  <c r="U2" i="122"/>
  <c r="V2" i="122"/>
  <c r="W2" i="122"/>
  <c r="E2" i="122"/>
  <c r="F2" i="122"/>
  <c r="G2" i="122"/>
  <c r="H2" i="122"/>
  <c r="I2" i="122"/>
  <c r="J2" i="122"/>
  <c r="K2" i="122"/>
  <c r="L2" i="122"/>
  <c r="M2" i="122"/>
  <c r="N2" i="122"/>
  <c r="O2" i="122"/>
  <c r="P2" i="122"/>
  <c r="Q2" i="122"/>
  <c r="R2" i="122"/>
  <c r="D2" i="122"/>
  <c r="C12" i="5"/>
  <c r="C96" i="5"/>
  <c r="E2" i="142"/>
  <c r="F2" i="142"/>
  <c r="G2" i="142"/>
  <c r="H2" i="142"/>
  <c r="I2" i="142"/>
  <c r="J2" i="142"/>
  <c r="K2" i="142"/>
  <c r="L2" i="142"/>
  <c r="M2" i="142"/>
  <c r="N2" i="142"/>
  <c r="O2" i="142"/>
  <c r="P2" i="142"/>
  <c r="Q2" i="142"/>
  <c r="R2" i="142"/>
  <c r="S2" i="142"/>
  <c r="T2" i="142"/>
  <c r="U2" i="142"/>
  <c r="V2" i="142"/>
  <c r="W2" i="142"/>
  <c r="C46" i="122"/>
  <c r="D2" i="142"/>
  <c r="C55" i="142"/>
  <c r="E2" i="121"/>
  <c r="F2" i="121"/>
  <c r="G2" i="121"/>
  <c r="H2" i="121"/>
  <c r="I2" i="121"/>
  <c r="J2" i="121"/>
  <c r="K2" i="121"/>
  <c r="L2" i="121"/>
  <c r="M2" i="121"/>
  <c r="N2" i="121"/>
  <c r="O2" i="121"/>
  <c r="P2" i="121"/>
  <c r="Q2" i="121"/>
  <c r="R2" i="121"/>
  <c r="S2" i="121"/>
  <c r="T2" i="121"/>
  <c r="U2" i="121"/>
  <c r="V2" i="121"/>
  <c r="W2" i="121"/>
  <c r="Q6" i="137"/>
  <c r="C10" i="161"/>
  <c r="C94" i="161"/>
  <c r="E6" i="137"/>
  <c r="C10" i="149"/>
  <c r="C94" i="149"/>
  <c r="S7" i="137"/>
  <c r="C11" i="163"/>
  <c r="C95" i="163"/>
  <c r="K7" i="137"/>
  <c r="C11" i="155"/>
  <c r="C95" i="155"/>
  <c r="R16" i="137"/>
  <c r="C12" i="162"/>
  <c r="C96" i="162"/>
  <c r="J16" i="137"/>
  <c r="C12" i="154"/>
  <c r="C96" i="154"/>
  <c r="U16" i="137"/>
  <c r="C12" i="165"/>
  <c r="C96" i="165"/>
  <c r="T6" i="137"/>
  <c r="C10" i="164"/>
  <c r="C94" i="164"/>
  <c r="P6" i="137"/>
  <c r="C10" i="160"/>
  <c r="C94" i="160"/>
  <c r="L6" i="137"/>
  <c r="C10" i="156"/>
  <c r="C94" i="156"/>
  <c r="H6" i="137"/>
  <c r="C10" i="152"/>
  <c r="C94" i="152"/>
  <c r="V7" i="137"/>
  <c r="C11" i="166"/>
  <c r="C95" i="166"/>
  <c r="R7" i="137"/>
  <c r="C11" i="162"/>
  <c r="C95" i="162"/>
  <c r="N7" i="137"/>
  <c r="C11" i="158"/>
  <c r="C95" i="158"/>
  <c r="J7" i="137"/>
  <c r="C11" i="154"/>
  <c r="C95" i="154"/>
  <c r="F7" i="137"/>
  <c r="C11" i="150"/>
  <c r="C95" i="150"/>
  <c r="Q16" i="137"/>
  <c r="C12" i="161"/>
  <c r="C96" i="161"/>
  <c r="M16" i="137"/>
  <c r="C12" i="157"/>
  <c r="C96" i="157"/>
  <c r="I16" i="137"/>
  <c r="C12" i="153"/>
  <c r="C96" i="153"/>
  <c r="E16" i="137"/>
  <c r="C12" i="149"/>
  <c r="C96" i="149"/>
  <c r="T16" i="137"/>
  <c r="C12" i="164"/>
  <c r="C96" i="164"/>
  <c r="S9" i="137"/>
  <c r="C13" i="163"/>
  <c r="C97" i="163"/>
  <c r="U6" i="137"/>
  <c r="C10" i="165"/>
  <c r="C94" i="165"/>
  <c r="M6" i="137"/>
  <c r="C10" i="157"/>
  <c r="C94" i="157"/>
  <c r="I6" i="137"/>
  <c r="C10" i="153"/>
  <c r="C94" i="153"/>
  <c r="W7" i="137"/>
  <c r="C11" i="167"/>
  <c r="C95" i="167"/>
  <c r="O7" i="137"/>
  <c r="C11" i="159"/>
  <c r="C95" i="159"/>
  <c r="G7" i="137"/>
  <c r="C11" i="151"/>
  <c r="C95" i="151"/>
  <c r="N16" i="137"/>
  <c r="C12" i="158"/>
  <c r="C96" i="158"/>
  <c r="F16" i="137"/>
  <c r="C12" i="150"/>
  <c r="C96" i="150"/>
  <c r="W6" i="137"/>
  <c r="C10" i="167"/>
  <c r="C94" i="167"/>
  <c r="S6" i="137"/>
  <c r="C10" i="163"/>
  <c r="C94" i="163"/>
  <c r="O6" i="137"/>
  <c r="C10" i="159"/>
  <c r="C94" i="159"/>
  <c r="K6" i="137"/>
  <c r="C10" i="155"/>
  <c r="C94" i="155"/>
  <c r="G6" i="137"/>
  <c r="C10" i="151"/>
  <c r="C94" i="151"/>
  <c r="U7" i="137"/>
  <c r="C11" i="165"/>
  <c r="C95" i="165"/>
  <c r="Q7" i="137"/>
  <c r="C11" i="161"/>
  <c r="C95" i="161"/>
  <c r="M7" i="137"/>
  <c r="C11" i="157"/>
  <c r="C95" i="157"/>
  <c r="I7" i="137"/>
  <c r="C11" i="153"/>
  <c r="C95" i="153"/>
  <c r="E7" i="137"/>
  <c r="C11" i="149"/>
  <c r="C95" i="149"/>
  <c r="P16" i="137"/>
  <c r="C12" i="160"/>
  <c r="C96" i="160"/>
  <c r="L16" i="137"/>
  <c r="C12" i="156"/>
  <c r="C96" i="156"/>
  <c r="H16" i="137"/>
  <c r="C12" i="152"/>
  <c r="C96" i="152"/>
  <c r="W16" i="137"/>
  <c r="C12" i="167"/>
  <c r="C96" i="167"/>
  <c r="S16" i="137"/>
  <c r="C12" i="163"/>
  <c r="C96" i="163"/>
  <c r="V6" i="137"/>
  <c r="C10" i="166"/>
  <c r="C94" i="166"/>
  <c r="R6" i="137"/>
  <c r="C10" i="162"/>
  <c r="C94" i="162"/>
  <c r="N6" i="137"/>
  <c r="C10" i="158"/>
  <c r="C94" i="158"/>
  <c r="J6" i="137"/>
  <c r="C10" i="154"/>
  <c r="C94" i="154"/>
  <c r="F6" i="137"/>
  <c r="C10" i="150"/>
  <c r="C94" i="150"/>
  <c r="T7" i="137"/>
  <c r="C11" i="164"/>
  <c r="C95" i="164"/>
  <c r="P7" i="137"/>
  <c r="C11" i="160"/>
  <c r="C95" i="160"/>
  <c r="L7" i="137"/>
  <c r="C11" i="156"/>
  <c r="C95" i="156"/>
  <c r="H7" i="137"/>
  <c r="C11" i="152"/>
  <c r="C95" i="152"/>
  <c r="O16" i="137"/>
  <c r="C12" i="159"/>
  <c r="C96" i="159"/>
  <c r="K16" i="137"/>
  <c r="C12" i="155"/>
  <c r="C96" i="155"/>
  <c r="G16" i="137"/>
  <c r="C12" i="151"/>
  <c r="C96" i="151"/>
  <c r="V16" i="137"/>
  <c r="C12" i="166"/>
  <c r="C96" i="166"/>
  <c r="W9" i="137"/>
  <c r="C13" i="167"/>
  <c r="C97" i="167"/>
  <c r="C11" i="5"/>
  <c r="C95" i="5"/>
  <c r="D7" i="137"/>
  <c r="D2" i="121"/>
  <c r="C10" i="5"/>
  <c r="C94" i="5"/>
  <c r="C23" i="121"/>
  <c r="E2" i="114"/>
  <c r="F2" i="114"/>
  <c r="G2" i="114"/>
  <c r="H2" i="114"/>
  <c r="I2" i="114"/>
  <c r="J2" i="114"/>
  <c r="K2" i="114"/>
  <c r="L2" i="114"/>
  <c r="M2" i="114"/>
  <c r="N2" i="114"/>
  <c r="O2" i="114"/>
  <c r="P2" i="114"/>
  <c r="Q2" i="114"/>
  <c r="R2" i="114"/>
  <c r="S2" i="114"/>
  <c r="T2" i="114"/>
  <c r="U2" i="114"/>
  <c r="V2" i="114"/>
  <c r="W2" i="114"/>
  <c r="E2" i="115"/>
  <c r="F2" i="115"/>
  <c r="G2" i="115"/>
  <c r="H2" i="115"/>
  <c r="I2" i="115"/>
  <c r="J2" i="115"/>
  <c r="K2" i="115"/>
  <c r="L2" i="115"/>
  <c r="M2" i="115"/>
  <c r="N2" i="115"/>
  <c r="O2" i="115"/>
  <c r="P2" i="115"/>
  <c r="Q2" i="115"/>
  <c r="R2" i="115"/>
  <c r="S2" i="115"/>
  <c r="T2" i="115"/>
  <c r="U2" i="115"/>
  <c r="V2" i="115"/>
  <c r="W2" i="115"/>
  <c r="S2" i="120"/>
  <c r="T2" i="120"/>
  <c r="U2" i="120"/>
  <c r="V2" i="120"/>
  <c r="W2" i="120"/>
  <c r="E2" i="120"/>
  <c r="F2" i="120"/>
  <c r="G2" i="120"/>
  <c r="H2" i="120"/>
  <c r="I2" i="120"/>
  <c r="J2" i="120"/>
  <c r="K2" i="120"/>
  <c r="L2" i="120"/>
  <c r="M2" i="120"/>
  <c r="N2" i="120"/>
  <c r="O2" i="120"/>
  <c r="P2" i="120"/>
  <c r="Q2" i="120"/>
  <c r="R2" i="120"/>
  <c r="D2" i="120"/>
  <c r="C9" i="5"/>
  <c r="C93" i="5"/>
  <c r="C25" i="120"/>
  <c r="M5" i="137"/>
  <c r="C9" i="157"/>
  <c r="C93" i="157"/>
  <c r="T5" i="137"/>
  <c r="C9" i="164"/>
  <c r="C93" i="164"/>
  <c r="M4" i="137"/>
  <c r="C8" i="157"/>
  <c r="C92" i="157"/>
  <c r="E4" i="137"/>
  <c r="C8" i="149"/>
  <c r="C92" i="149"/>
  <c r="P3" i="137"/>
  <c r="C7" i="160"/>
  <c r="C91" i="160"/>
  <c r="P5" i="137"/>
  <c r="C9" i="160"/>
  <c r="C93" i="160"/>
  <c r="H5" i="137"/>
  <c r="C9" i="152"/>
  <c r="C93" i="152"/>
  <c r="T4" i="137"/>
  <c r="C8" i="164"/>
  <c r="C92" i="164"/>
  <c r="L4" i="137"/>
  <c r="C8" i="156"/>
  <c r="C92" i="156"/>
  <c r="O5" i="137"/>
  <c r="C9" i="159"/>
  <c r="C93" i="159"/>
  <c r="K5" i="137"/>
  <c r="C9" i="155"/>
  <c r="C93" i="155"/>
  <c r="G5" i="137"/>
  <c r="C9" i="151"/>
  <c r="C93" i="151"/>
  <c r="V5" i="137"/>
  <c r="C9" i="166"/>
  <c r="C93" i="166"/>
  <c r="W4" i="137"/>
  <c r="C8" i="167"/>
  <c r="C92" i="167"/>
  <c r="S4" i="137"/>
  <c r="C8" i="163"/>
  <c r="C92" i="163"/>
  <c r="O4" i="137"/>
  <c r="C8" i="159"/>
  <c r="C92" i="159"/>
  <c r="K4" i="137"/>
  <c r="C8" i="155"/>
  <c r="C92" i="155"/>
  <c r="G4" i="137"/>
  <c r="C8" i="151"/>
  <c r="C92" i="151"/>
  <c r="V3" i="137"/>
  <c r="C7" i="166"/>
  <c r="C91" i="166"/>
  <c r="R3" i="137"/>
  <c r="C7" i="162"/>
  <c r="C91" i="162"/>
  <c r="N3" i="137"/>
  <c r="C7" i="158"/>
  <c r="C91" i="158"/>
  <c r="J3" i="137"/>
  <c r="C7" i="154"/>
  <c r="C91" i="154"/>
  <c r="F3" i="137"/>
  <c r="C7" i="150"/>
  <c r="C91" i="150"/>
  <c r="I5" i="137"/>
  <c r="C9" i="153"/>
  <c r="C93" i="153"/>
  <c r="U4" i="137"/>
  <c r="C8" i="165"/>
  <c r="C92" i="165"/>
  <c r="T3" i="137"/>
  <c r="C7" i="164"/>
  <c r="C91" i="164"/>
  <c r="H3" i="137"/>
  <c r="C7" i="152"/>
  <c r="C91" i="152"/>
  <c r="W5" i="137"/>
  <c r="C9" i="167"/>
  <c r="C93" i="167"/>
  <c r="R5" i="137"/>
  <c r="C9" i="162"/>
  <c r="C93" i="162"/>
  <c r="N5" i="137"/>
  <c r="C9" i="158"/>
  <c r="C93" i="158"/>
  <c r="J5" i="137"/>
  <c r="C9" i="154"/>
  <c r="C93" i="154"/>
  <c r="F5" i="137"/>
  <c r="C9" i="150"/>
  <c r="C93" i="150"/>
  <c r="U5" i="137"/>
  <c r="C9" i="165"/>
  <c r="C93" i="165"/>
  <c r="V4" i="137"/>
  <c r="C8" i="166"/>
  <c r="C92" i="166"/>
  <c r="R4" i="137"/>
  <c r="C8" i="162"/>
  <c r="C92" i="162"/>
  <c r="N4" i="137"/>
  <c r="C8" i="158"/>
  <c r="C92" i="158"/>
  <c r="J4" i="137"/>
  <c r="C8" i="154"/>
  <c r="C92" i="154"/>
  <c r="F4" i="137"/>
  <c r="C8" i="150"/>
  <c r="C92" i="150"/>
  <c r="U3" i="137"/>
  <c r="C7" i="165"/>
  <c r="C91" i="165"/>
  <c r="Q3" i="137"/>
  <c r="C7" i="161"/>
  <c r="C91" i="161"/>
  <c r="M3" i="137"/>
  <c r="C7" i="157"/>
  <c r="C91" i="157"/>
  <c r="I3" i="137"/>
  <c r="C7" i="153"/>
  <c r="C91" i="153"/>
  <c r="E3" i="137"/>
  <c r="C7" i="149"/>
  <c r="C91" i="149"/>
  <c r="Q5" i="137"/>
  <c r="C9" i="161"/>
  <c r="C93" i="161"/>
  <c r="E5" i="137"/>
  <c r="C9" i="149"/>
  <c r="C93" i="149"/>
  <c r="Q4" i="137"/>
  <c r="C8" i="161"/>
  <c r="C92" i="161"/>
  <c r="I4" i="137"/>
  <c r="C8" i="153"/>
  <c r="C92" i="153"/>
  <c r="L3" i="137"/>
  <c r="C7" i="156"/>
  <c r="C91" i="156"/>
  <c r="L5" i="137"/>
  <c r="C9" i="156"/>
  <c r="C93" i="156"/>
  <c r="S5" i="137"/>
  <c r="C9" i="163"/>
  <c r="C93" i="163"/>
  <c r="P4" i="137"/>
  <c r="C8" i="160"/>
  <c r="C92" i="160"/>
  <c r="H4" i="137"/>
  <c r="C8" i="152"/>
  <c r="C92" i="152"/>
  <c r="W3" i="137"/>
  <c r="C7" i="167"/>
  <c r="C91" i="167"/>
  <c r="S3" i="137"/>
  <c r="C7" i="163"/>
  <c r="C91" i="163"/>
  <c r="O3" i="137"/>
  <c r="C7" i="159"/>
  <c r="C91" i="159"/>
  <c r="K3" i="137"/>
  <c r="C7" i="155"/>
  <c r="C91" i="155"/>
  <c r="G3" i="137"/>
  <c r="C7" i="151"/>
  <c r="C91" i="151"/>
  <c r="C22" i="115"/>
  <c r="D2" i="115"/>
  <c r="C8" i="5"/>
  <c r="C92" i="5"/>
  <c r="D2" i="114"/>
  <c r="C7" i="5"/>
  <c r="C91" i="5"/>
  <c r="C40" i="113"/>
  <c r="C23" i="114"/>
  <c r="S2" i="113"/>
  <c r="T2" i="113"/>
  <c r="U2" i="113"/>
  <c r="V2" i="113"/>
  <c r="W2" i="113"/>
  <c r="E2" i="113"/>
  <c r="F2" i="113"/>
  <c r="G2" i="113"/>
  <c r="H2" i="113"/>
  <c r="I2" i="113"/>
  <c r="J2" i="113"/>
  <c r="K2" i="113"/>
  <c r="L2" i="113"/>
  <c r="M2" i="113"/>
  <c r="N2" i="113"/>
  <c r="O2" i="113"/>
  <c r="P2" i="113"/>
  <c r="Q2" i="113"/>
  <c r="R2" i="113"/>
  <c r="D2" i="113"/>
  <c r="K17" i="137"/>
  <c r="C6" i="155"/>
  <c r="C90" i="155"/>
  <c r="R17" i="137"/>
  <c r="C6" i="162"/>
  <c r="C90" i="162"/>
  <c r="Q17" i="137"/>
  <c r="C6" i="161"/>
  <c r="C90" i="161"/>
  <c r="P17" i="137"/>
  <c r="C6" i="160"/>
  <c r="C90" i="160"/>
  <c r="L17" i="137"/>
  <c r="C6" i="156"/>
  <c r="C90" i="156"/>
  <c r="H17" i="137"/>
  <c r="C6" i="152"/>
  <c r="C90" i="152"/>
  <c r="W17" i="137"/>
  <c r="C6" i="167"/>
  <c r="C90" i="167"/>
  <c r="S17" i="137"/>
  <c r="C6" i="163"/>
  <c r="C90" i="163"/>
  <c r="G17" i="137"/>
  <c r="C6" i="151"/>
  <c r="C90" i="151"/>
  <c r="J17" i="137"/>
  <c r="C6" i="154"/>
  <c r="C90" i="154"/>
  <c r="F17" i="137"/>
  <c r="C6" i="150"/>
  <c r="C90" i="150"/>
  <c r="U17" i="137"/>
  <c r="C6" i="165"/>
  <c r="C90" i="165"/>
  <c r="O17" i="137"/>
  <c r="C6" i="159"/>
  <c r="C90" i="159"/>
  <c r="V17" i="137"/>
  <c r="C6" i="166"/>
  <c r="C90" i="166"/>
  <c r="N17" i="137"/>
  <c r="C6" i="158"/>
  <c r="C90" i="158"/>
  <c r="M17" i="137"/>
  <c r="C6" i="157"/>
  <c r="C90" i="157"/>
  <c r="I17" i="137"/>
  <c r="C6" i="153"/>
  <c r="C90" i="153"/>
  <c r="E17" i="137"/>
  <c r="C6" i="149"/>
  <c r="C90" i="149"/>
  <c r="T17" i="137"/>
  <c r="C6" i="164"/>
  <c r="C90" i="164"/>
  <c r="D17" i="137"/>
  <c r="C6" i="5"/>
  <c r="C90" i="5"/>
  <c r="A1" i="5"/>
  <c r="D1" i="169"/>
  <c r="E10" i="137"/>
  <c r="F10" i="137"/>
  <c r="G10" i="137"/>
  <c r="H10" i="137"/>
  <c r="I10" i="137"/>
  <c r="J10" i="137"/>
  <c r="K10" i="137"/>
  <c r="L10" i="137"/>
  <c r="M10" i="137"/>
  <c r="N10" i="137"/>
  <c r="O10" i="137"/>
  <c r="P10" i="137"/>
  <c r="Q10" i="137"/>
  <c r="D10" i="137"/>
  <c r="D16" i="137"/>
  <c r="E15" i="137"/>
  <c r="F15" i="137"/>
  <c r="G15" i="137"/>
  <c r="H15" i="137"/>
  <c r="I15" i="137"/>
  <c r="J15" i="137"/>
  <c r="K15" i="137"/>
  <c r="L15" i="137"/>
  <c r="M15" i="137"/>
  <c r="N15" i="137"/>
  <c r="O15" i="137"/>
  <c r="P15" i="137"/>
  <c r="Q15" i="137"/>
  <c r="R15" i="137"/>
  <c r="D15" i="137"/>
  <c r="E14" i="137"/>
  <c r="F14" i="137"/>
  <c r="G14" i="137"/>
  <c r="H14" i="137"/>
  <c r="I14" i="137"/>
  <c r="J14" i="137"/>
  <c r="K14" i="137"/>
  <c r="L14" i="137"/>
  <c r="M14" i="137"/>
  <c r="N14" i="137"/>
  <c r="O14" i="137"/>
  <c r="P14" i="137"/>
  <c r="Q14" i="137"/>
  <c r="D14" i="137"/>
  <c r="E13" i="137"/>
  <c r="F13" i="137"/>
  <c r="G13" i="137"/>
  <c r="H13" i="137"/>
  <c r="I13" i="137"/>
  <c r="J13" i="137"/>
  <c r="K13" i="137"/>
  <c r="L13" i="137"/>
  <c r="M13" i="137"/>
  <c r="N13" i="137"/>
  <c r="O13" i="137"/>
  <c r="P13" i="137"/>
  <c r="Q13" i="137"/>
  <c r="R13" i="137"/>
  <c r="D13" i="137"/>
  <c r="E8" i="137"/>
  <c r="F8" i="137"/>
  <c r="G8" i="137"/>
  <c r="H8" i="137"/>
  <c r="I8" i="137"/>
  <c r="J8" i="137"/>
  <c r="K8" i="137"/>
  <c r="L8" i="137"/>
  <c r="M8" i="137"/>
  <c r="N8" i="137"/>
  <c r="O8" i="137"/>
  <c r="P8" i="137"/>
  <c r="Q8" i="137"/>
  <c r="R8" i="137"/>
  <c r="D8" i="137"/>
  <c r="F3" i="110"/>
  <c r="J3" i="110"/>
  <c r="N3" i="110"/>
  <c r="D6" i="137"/>
  <c r="D4" i="137"/>
  <c r="D3" i="137"/>
  <c r="N2" i="110"/>
  <c r="C13" i="158"/>
  <c r="C97" i="158"/>
  <c r="V3" i="158"/>
  <c r="J2" i="110"/>
  <c r="V3" i="154"/>
  <c r="F2" i="110"/>
  <c r="V3" i="150"/>
  <c r="D1" i="107"/>
  <c r="D1" i="137"/>
  <c r="D1" i="105"/>
  <c r="D1" i="143"/>
  <c r="D1" i="108"/>
  <c r="D1" i="106"/>
  <c r="D1" i="118"/>
  <c r="D1" i="119"/>
  <c r="D1" i="116"/>
  <c r="D1" i="117"/>
  <c r="D1" i="122"/>
  <c r="D1" i="110"/>
  <c r="D1" i="121"/>
  <c r="D1" i="142"/>
  <c r="D1" i="115"/>
  <c r="D1" i="120"/>
  <c r="A85" i="5"/>
  <c r="D1" i="114"/>
  <c r="N9" i="137"/>
  <c r="R14" i="137"/>
  <c r="R10" i="137"/>
  <c r="O3" i="110"/>
  <c r="V3" i="159"/>
  <c r="K3" i="110"/>
  <c r="V3" i="155"/>
  <c r="G3" i="110"/>
  <c r="V3" i="151"/>
  <c r="R3" i="110"/>
  <c r="V3" i="162"/>
  <c r="Q3" i="110"/>
  <c r="V3" i="161"/>
  <c r="M3" i="110"/>
  <c r="V3" i="157"/>
  <c r="I3" i="110"/>
  <c r="V3" i="153"/>
  <c r="E3" i="110"/>
  <c r="V3" i="149"/>
  <c r="P3" i="110"/>
  <c r="V3" i="160"/>
  <c r="L3" i="110"/>
  <c r="V3" i="156"/>
  <c r="H3" i="110"/>
  <c r="V3" i="152"/>
  <c r="D2" i="137"/>
  <c r="D3" i="110"/>
  <c r="B1" i="75"/>
  <c r="D18" i="137"/>
  <c r="D5" i="137"/>
  <c r="D1" i="113"/>
  <c r="J9" i="137"/>
  <c r="C13" i="154"/>
  <c r="C97" i="154"/>
  <c r="F9" i="137"/>
  <c r="C13" i="150"/>
  <c r="C97" i="150"/>
  <c r="D2" i="110"/>
  <c r="C13" i="5"/>
  <c r="C97" i="5"/>
  <c r="V3" i="5"/>
  <c r="L2" i="110"/>
  <c r="E2" i="110"/>
  <c r="M2" i="110"/>
  <c r="R2" i="110"/>
  <c r="K2" i="110"/>
  <c r="H2" i="110"/>
  <c r="P2" i="110"/>
  <c r="I2" i="110"/>
  <c r="Q2" i="110"/>
  <c r="G2" i="110"/>
  <c r="O2" i="110"/>
  <c r="O9" i="137"/>
  <c r="C13" i="159"/>
  <c r="C97" i="159"/>
  <c r="P9" i="137"/>
  <c r="C13" i="160"/>
  <c r="C97" i="160"/>
  <c r="G9" i="137"/>
  <c r="C13" i="151"/>
  <c r="C97" i="151"/>
  <c r="H9" i="137"/>
  <c r="C13" i="152"/>
  <c r="C97" i="152"/>
  <c r="E9" i="137"/>
  <c r="C13" i="149"/>
  <c r="C97" i="149"/>
  <c r="Q9" i="137"/>
  <c r="C13" i="161"/>
  <c r="C97" i="161"/>
  <c r="K9" i="137"/>
  <c r="C13" i="155"/>
  <c r="C97" i="155"/>
  <c r="L9" i="137"/>
  <c r="C13" i="156"/>
  <c r="C97" i="156"/>
  <c r="R9" i="137"/>
  <c r="C13" i="162"/>
  <c r="C97" i="162"/>
  <c r="I9" i="137"/>
  <c r="C13" i="153"/>
  <c r="C97" i="153"/>
  <c r="M9" i="137"/>
  <c r="C13" i="157"/>
  <c r="C97" i="157"/>
  <c r="D9" i="1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Oradat, Chris A</author>
  </authors>
  <commentList>
    <comment ref="C29" authorId="0" shapeId="0" xr:uid="{00000000-0006-0000-0200-000001000000}">
      <text>
        <r>
          <rPr>
            <sz val="9"/>
            <color indexed="81"/>
            <rFont val="Tahoma"/>
            <family val="2"/>
          </rPr>
          <t>Number of nights camped may be entered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Oradat, Chris A</author>
  </authors>
  <commentList>
    <comment ref="C29" authorId="0" shapeId="0" xr:uid="{00000000-0006-0000-0300-000001000000}">
      <text>
        <r>
          <rPr>
            <sz val="9"/>
            <color indexed="81"/>
            <rFont val="Tahoma"/>
            <family val="2"/>
          </rPr>
          <t>Number of nights camped may be entered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Oradat</author>
  </authors>
  <commentList>
    <comment ref="C31" authorId="0" shapeId="0" xr:uid="{00000000-0006-0000-0800-000001000000}">
      <text>
        <r>
          <rPr>
            <sz val="9"/>
            <color indexed="81"/>
            <rFont val="Tahoma"/>
            <family val="2"/>
          </rPr>
          <t>The cooking in this requirement cannot count toward rank advancement, nor can a meal prepared for rank advancement count toward this merit badge.
Any menu for meals actually prepared may not be repeated for this requirement.</t>
        </r>
      </text>
    </comment>
    <comment ref="C34" authorId="0" shapeId="0" xr:uid="{00000000-0006-0000-0800-000002000000}">
      <text>
        <r>
          <rPr>
            <sz val="9"/>
            <color indexed="81"/>
            <rFont val="Tahoma"/>
            <family val="2"/>
          </rPr>
          <t>These meals need not be prepared on the same day, nor consecutively.  The same adults need not be present for all meals.</t>
        </r>
      </text>
    </comment>
    <comment ref="C38" authorId="0" shapeId="0" xr:uid="{00000000-0006-0000-0800-000003000000}">
      <text>
        <r>
          <rPr>
            <sz val="9"/>
            <color indexed="81"/>
            <rFont val="Tahoma"/>
            <family val="2"/>
          </rPr>
          <t>The cooking in this requirement cannot count toward rank advancement, nor can a meal prepared for rank advancement count toward this merit badge.
Any menu for meals actually prepared may not be repeated for this requirement.</t>
        </r>
      </text>
    </comment>
    <comment ref="C41" authorId="0" shapeId="0" xr:uid="{00000000-0006-0000-0800-000004000000}">
      <text>
        <r>
          <rPr>
            <sz val="9"/>
            <color indexed="81"/>
            <rFont val="Tahoma"/>
            <family val="2"/>
          </rPr>
          <t xml:space="preserve">When a fire is not permitted, the counselor may adjust the requirement to meet the local law.  The meals in requirements 6 and 7 need not be prepared on the same trip, nor prepared consecutively. </t>
        </r>
      </text>
    </comment>
    <comment ref="C42" authorId="0" shapeId="0" xr:uid="{00000000-0006-0000-0800-000005000000}">
      <text>
        <r>
          <rPr>
            <sz val="9"/>
            <color indexed="81"/>
            <rFont val="Tahoma"/>
            <family val="2"/>
          </rPr>
          <t xml:space="preserve">When a fire is not permitted, the counselor may adjust the requirement to meet the local law.  The meals in requirements 6 and 7 need not be prepared on the same trip, nor prepared consecutively. </t>
        </r>
      </text>
    </comment>
    <comment ref="C43" authorId="0" shapeId="0" xr:uid="{00000000-0006-0000-0800-000006000000}">
      <text>
        <r>
          <rPr>
            <sz val="9"/>
            <color indexed="81"/>
            <rFont val="Tahoma"/>
            <family val="2"/>
          </rPr>
          <t xml:space="preserve">When a fire is not permitted, the counselor may adjust the requirement to meet the local law.  The meals in requirements 6 and 7 need not be prepared on the same trip, nor prepared consecutively. </t>
        </r>
      </text>
    </comment>
    <comment ref="C46" authorId="0" shapeId="0" xr:uid="{00000000-0006-0000-0800-000007000000}">
      <text>
        <r>
          <rPr>
            <sz val="9"/>
            <color indexed="81"/>
            <rFont val="Tahoma"/>
            <family val="2"/>
          </rPr>
          <t>The cooking in this requirement cannot count toward rank advancement, nor can a meal prepared for rank advancement count toward this merit badge.
Any menu for meals actually prepared may not be repeated for this requirement.</t>
        </r>
      </text>
    </comment>
    <comment ref="C49" authorId="0" shapeId="0" xr:uid="{00000000-0006-0000-0800-000008000000}">
      <text>
        <r>
          <rPr>
            <sz val="9"/>
            <color indexed="81"/>
            <rFont val="Tahoma"/>
            <family val="2"/>
          </rPr>
          <t xml:space="preserve">When a fire is not permitted, the counselor may adjust the requirement to meet the local law.  The meals in requirements 6 and 7 need not be prepared on the same trip, nor prepared consecutively.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Oradat</author>
  </authors>
  <commentList>
    <comment ref="C45" authorId="0" shapeId="0" xr:uid="{00000000-0006-0000-0B00-000001000000}">
      <text>
        <r>
          <rPr>
            <sz val="9"/>
            <color indexed="81"/>
            <rFont val="Tahoma"/>
            <family val="2"/>
          </rPr>
          <t>Before you choose requirement 3G3, you will need to first find out whether you are allergic to bee stings.  If you are, you should choose another option within 3G.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Oradat, Chris A</author>
  </authors>
  <commentList>
    <comment ref="C14" authorId="0" shapeId="0" xr:uid="{00000000-0006-0000-0C00-000001000000}">
      <text>
        <r>
          <rPr>
            <sz val="9"/>
            <color indexed="81"/>
            <rFont val="Tahoma"/>
            <family val="2"/>
          </rPr>
          <t>This conversation may take place with only one or both of your parents or guardians.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Oradat, Chris A</author>
  </authors>
  <commentList>
    <comment ref="C8" authorId="0" shapeId="0" xr:uid="{00000000-0006-0000-0E00-000001000000}">
      <text>
        <r>
          <rPr>
            <sz val="9"/>
            <color indexed="81"/>
            <rFont val="Tahoma"/>
            <family val="2"/>
          </rPr>
          <t>The hikes in requirements 5 and 6 can be used in fulfilling Second Class (2a) and First Class (3) rank requirements, but only if Hiking merit badge requirements 1, 2, 3, and 4 have been completed to the satisfaction of your counselor. 
The hikes of requirements 5 and 6 cannot be used to fulfill requirements of other merit badges.</t>
        </r>
      </text>
    </comment>
    <comment ref="C9" authorId="0" shapeId="0" xr:uid="{00000000-0006-0000-0E00-000002000000}">
      <text>
        <r>
          <rPr>
            <sz val="9"/>
            <color indexed="81"/>
            <rFont val="Tahoma"/>
            <family val="2"/>
          </rPr>
          <t>The hikes in requirements 5 and 6 can be used in fulfilling Second Class (2a) and First Class (3) rank requirements, but only if Hiking merit badge requirements 1, 2, 3, and 4 have been completed to the satisfaction of your counselor. 
The hikes of requirements 5 and 6 cannot be used to fulfill requirements of other merit badges.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Oradat, Chris A</author>
  </authors>
  <commentList>
    <comment ref="C7" authorId="0" shapeId="0" xr:uid="{00000000-0006-0000-0F00-000001000000}">
      <text>
        <r>
          <rPr>
            <sz val="9"/>
            <color indexed="81"/>
            <rFont val="Tahoma"/>
            <family val="2"/>
          </rPr>
          <t>The hikes in requirements 4 and 5 can be used in fulfilling hiking requirements for rank advancement
The hikes of requirements 4 and 5 cannot be used to fulfill requirements of other merit badges.</t>
        </r>
      </text>
    </comment>
    <comment ref="C8" authorId="0" shapeId="0" xr:uid="{00000000-0006-0000-0F00-000002000000}">
      <text>
        <r>
          <rPr>
            <sz val="9"/>
            <color indexed="81"/>
            <rFont val="Tahoma"/>
            <family val="2"/>
          </rPr>
          <t>The hikes in requirements 4 and 5 can be used in fulfilling hiking requirements for rank advancement
The hikes of requirements 4 and 5 cannot be used to fulfill requirements of other merit badges.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Chris Oradat</author>
  </authors>
  <commentList>
    <comment ref="C36" authorId="0" shapeId="0" xr:uid="{00000000-0006-0000-1100-000001000000}">
      <text>
        <r>
          <rPr>
            <sz val="9"/>
            <color indexed="81"/>
            <rFont val="Tahoma"/>
            <family val="2"/>
          </rPr>
          <t>Numbers may be entered for these results</t>
        </r>
      </text>
    </comment>
  </commentList>
</comments>
</file>

<file path=xl/sharedStrings.xml><?xml version="1.0" encoding="utf-8"?>
<sst xmlns="http://schemas.openxmlformats.org/spreadsheetml/2006/main" count="2727" uniqueCount="835">
  <si>
    <t>Troop Merit Badge Counselors for Personal Fitness Merit Badge:</t>
  </si>
  <si>
    <t>http://meritbadge.org/wiki/index.php/Personal_Fitness</t>
  </si>
  <si>
    <t>Troop Merit Badge Counselors for Personal Management Merit Badge:</t>
  </si>
  <si>
    <t xml:space="preserve"> </t>
  </si>
  <si>
    <t>How to enter Scout Names in the spreadsheet:</t>
  </si>
  <si>
    <r>
      <t>Instructions and FAQs</t>
    </r>
    <r>
      <rPr>
        <b/>
        <sz val="10"/>
        <rFont val="Arial"/>
        <family val="2"/>
      </rPr>
      <t>:</t>
    </r>
  </si>
  <si>
    <t>What's the purpose of the individual scout pages?</t>
  </si>
  <si>
    <t>What's the password?</t>
  </si>
  <si>
    <t>What about sharing and editing this sheet?</t>
  </si>
  <si>
    <t>1.  You have my permission to share this spreadsheet, absolutely free of charge, to any scouter anywhere.</t>
  </si>
  <si>
    <t>3.  You have my permission to modify this sheet in any way to suit your own needs, however, if you do, please don't post your modified version anywhere on the internet.</t>
  </si>
  <si>
    <t>4.  You have my permission to e-mail me with suggestions for improvements you'd like to see, but please don't be offended if I don't use your suggestions.</t>
  </si>
  <si>
    <t>How can you contact me?</t>
  </si>
  <si>
    <t>Version History</t>
  </si>
  <si>
    <t>- Initial release of the software package.</t>
  </si>
  <si>
    <t>Camping</t>
  </si>
  <si>
    <t>First Aid</t>
  </si>
  <si>
    <t xml:space="preserve">     The Trax Website:  </t>
  </si>
  <si>
    <t>http://trax.boy-scouts.net</t>
  </si>
  <si>
    <t>1.</t>
  </si>
  <si>
    <t>2.</t>
  </si>
  <si>
    <t>10.</t>
  </si>
  <si>
    <t>Lifesaving</t>
  </si>
  <si>
    <t>Personal Fitness</t>
  </si>
  <si>
    <t>9.</t>
  </si>
  <si>
    <t>8.</t>
  </si>
  <si>
    <t>Cycling</t>
  </si>
  <si>
    <t>Personal Management</t>
  </si>
  <si>
    <t>Environmental Science</t>
  </si>
  <si>
    <t>3.</t>
  </si>
  <si>
    <t>4.</t>
  </si>
  <si>
    <t>5.</t>
  </si>
  <si>
    <t>6.</t>
  </si>
  <si>
    <t>7.</t>
  </si>
  <si>
    <t>Citizenship in the Community</t>
  </si>
  <si>
    <t>Citizenship in the Nation</t>
  </si>
  <si>
    <t>Family Life</t>
  </si>
  <si>
    <t>Communication</t>
  </si>
  <si>
    <t>Citizenship in the World</t>
  </si>
  <si>
    <r>
      <t xml:space="preserve">Emergency Prepardness    </t>
    </r>
    <r>
      <rPr>
        <b/>
        <i/>
        <sz val="10"/>
        <rFont val="Arial"/>
        <family val="2"/>
      </rPr>
      <t>-or-</t>
    </r>
  </si>
  <si>
    <r>
      <t xml:space="preserve">Hiking    </t>
    </r>
    <r>
      <rPr>
        <b/>
        <i/>
        <sz val="10"/>
        <rFont val="Arial"/>
        <family val="2"/>
      </rPr>
      <t>-or-</t>
    </r>
  </si>
  <si>
    <r>
      <t xml:space="preserve">Swimming    </t>
    </r>
    <r>
      <rPr>
        <b/>
        <i/>
        <sz val="10"/>
        <rFont val="Arial"/>
        <family val="2"/>
      </rPr>
      <t>-or-</t>
    </r>
  </si>
  <si>
    <t xml:space="preserve">     Completed</t>
  </si>
  <si>
    <r>
      <t>C</t>
    </r>
    <r>
      <rPr>
        <sz val="10"/>
        <rFont val="Arial"/>
      </rPr>
      <t xml:space="preserve"> - The Merit Badge has been</t>
    </r>
  </si>
  <si>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eagle</t>
    </r>
  </si>
  <si>
    <t>How to enter credit on the Merit Badge pages:</t>
  </si>
  <si>
    <t xml:space="preserve">Scout's Full Name: </t>
  </si>
  <si>
    <t xml:space="preserve">Birthday: </t>
  </si>
  <si>
    <t>Primary Adult</t>
  </si>
  <si>
    <t>Second Adult</t>
  </si>
  <si>
    <t xml:space="preserve">Relationship: </t>
  </si>
  <si>
    <t xml:space="preserve">Name: </t>
  </si>
  <si>
    <t xml:space="preserve">Address: </t>
  </si>
  <si>
    <t xml:space="preserve">City, State  ZIP: </t>
  </si>
  <si>
    <t xml:space="preserve">Home Phone: </t>
  </si>
  <si>
    <t xml:space="preserve">Work Phone: </t>
  </si>
  <si>
    <t xml:space="preserve">Cell Phone: </t>
  </si>
  <si>
    <t xml:space="preserve">Home e-mail: </t>
  </si>
  <si>
    <t xml:space="preserve">Work e-mail: </t>
  </si>
  <si>
    <t>The Parent Contact Info page is simply there to give you a place to collect parent info for your scouts.  Use it or not.  It will have no effect on the rest of the sheet.  This is just there as a tool for you.</t>
  </si>
  <si>
    <t>The Parent Contact Info page:</t>
  </si>
  <si>
    <t>2b.</t>
  </si>
  <si>
    <t>1a.</t>
  </si>
  <si>
    <t>http://meritbadge.org/wiki/index.php/Cycling</t>
  </si>
  <si>
    <t>Troop Merit Badge Counselors for Camping Merit Badge:</t>
  </si>
  <si>
    <t>Troop Merit Badge Counselors for Hiking Merit Badge:</t>
  </si>
  <si>
    <t>Troop Merit Badge Counselors for Emergency Preparedness Merit Badge:</t>
  </si>
  <si>
    <t>Troop Merit Badge Counselors for Cycling Merit Badge:</t>
  </si>
  <si>
    <t>Troop Merit Badge Counselors for Citizenship in the World Merit Badge:</t>
  </si>
  <si>
    <t>Troop Merit Badge Counselors for Citizenship in the Nation Merit Badge:</t>
  </si>
  <si>
    <t>Troop Merit Badge Counselors for Citizenship in the Community Merit Badge:</t>
  </si>
  <si>
    <t>EagleRequiredTrax 1.0</t>
  </si>
  <si>
    <r>
      <t xml:space="preserve">For a printed copy of the full text of the exact requirements, please get a merit badge book from your local scout shop, or go to </t>
    </r>
    <r>
      <rPr>
        <b/>
        <sz val="10"/>
        <rFont val="Arial"/>
        <family val="2"/>
      </rPr>
      <t>MeritBadge.org</t>
    </r>
    <r>
      <rPr>
        <sz val="10"/>
        <rFont val="Arial"/>
        <family val="2"/>
      </rPr>
      <t>:</t>
    </r>
  </si>
  <si>
    <r>
      <t xml:space="preserve">(%) </t>
    </r>
    <r>
      <rPr>
        <sz val="10"/>
        <rFont val="Arial"/>
        <family val="2"/>
      </rPr>
      <t>Percentage Complete or</t>
    </r>
    <r>
      <rPr>
        <b/>
        <sz val="10"/>
        <rFont val="Arial"/>
        <family val="2"/>
      </rPr>
      <t xml:space="preserve"> (C)</t>
    </r>
    <r>
      <rPr>
        <sz val="10"/>
        <rFont val="Arial"/>
        <family val="2"/>
      </rPr>
      <t>omplete</t>
    </r>
  </si>
  <si>
    <t>BSA</t>
  </si>
  <si>
    <t>Completion</t>
  </si>
  <si>
    <t>003</t>
  </si>
  <si>
    <r>
      <t>#</t>
    </r>
    <r>
      <rPr>
        <sz val="10"/>
        <rFont val="Arial"/>
      </rPr>
      <t xml:space="preserve"> - Percent of Merit Badge complete</t>
    </r>
  </si>
  <si>
    <t>Legend:</t>
  </si>
  <si>
    <t>002</t>
  </si>
  <si>
    <t>001</t>
  </si>
  <si>
    <t>004</t>
  </si>
  <si>
    <t>Merit Badges                                Status</t>
  </si>
  <si>
    <t>005</t>
  </si>
  <si>
    <t>Camping    Camping    Camping    Camping    Camping    Camping    Camping    Camping    Camping    Camping    Camping    Camping</t>
  </si>
  <si>
    <t>039</t>
  </si>
  <si>
    <t>Emergency Preparedness</t>
  </si>
  <si>
    <t>Hiking</t>
  </si>
  <si>
    <t>Swimming</t>
  </si>
  <si>
    <t>014</t>
  </si>
  <si>
    <t>010</t>
  </si>
  <si>
    <t>011</t>
  </si>
  <si>
    <t>009</t>
  </si>
  <si>
    <t>061</t>
  </si>
  <si>
    <t>121</t>
  </si>
  <si>
    <t>008</t>
  </si>
  <si>
    <t>006</t>
  </si>
  <si>
    <t>007</t>
  </si>
  <si>
    <t>MB#</t>
  </si>
  <si>
    <t>Troop Merit Badge Counselors for Environmental Science Merit Badge:</t>
  </si>
  <si>
    <t>Troop Merit Badge Counselors for Family Life Merit Badge:</t>
  </si>
  <si>
    <t>Troop Merit Badge Counselors for First Aid Merit Badge:</t>
  </si>
  <si>
    <t>Troop Merit Badge Counselors for Lifesaving Merit Badge:</t>
  </si>
  <si>
    <t>Troop Merit Badge Counselors for Swimming Merit Badge:</t>
  </si>
  <si>
    <t xml:space="preserve">Swimming    Swimming    Swimming    Swimming    Swimming    Swimming    Swimming    Swimming    Swimming    </t>
  </si>
  <si>
    <t>1b</t>
  </si>
  <si>
    <t>1c</t>
  </si>
  <si>
    <t>Summary Page    Summary Page    Summary Page</t>
  </si>
  <si>
    <r>
      <t xml:space="preserve">                  Summary Page
</t>
    </r>
    <r>
      <rPr>
        <b/>
        <sz val="10"/>
        <rFont val="Arial"/>
        <family val="2"/>
      </rPr>
      <t xml:space="preserve">
   C</t>
    </r>
    <r>
      <rPr>
        <sz val="10"/>
        <rFont val="Arial"/>
        <family val="2"/>
      </rPr>
      <t xml:space="preserve"> means Complete
   </t>
    </r>
    <r>
      <rPr>
        <b/>
        <sz val="10"/>
        <rFont val="Arial"/>
        <family val="2"/>
      </rPr>
      <t>#</t>
    </r>
    <r>
      <rPr>
        <sz val="10"/>
        <rFont val="Arial"/>
        <family val="2"/>
      </rPr>
      <t xml:space="preserve"> means Percent complete</t>
    </r>
  </si>
  <si>
    <t>You will never enter any information on the individual scout pages.  Those pages are for you to occaisionally print out and hand to the scouts and parents.  You can use them to let a parent know what their son has and has not completed.</t>
  </si>
  <si>
    <r>
      <t xml:space="preserve">To enter credit on the any of these pages, enter an </t>
    </r>
    <r>
      <rPr>
        <b/>
        <sz val="10"/>
        <rFont val="Arial"/>
        <family val="2"/>
      </rPr>
      <t>A</t>
    </r>
    <r>
      <rPr>
        <sz val="10"/>
        <rFont val="Arial"/>
        <family val="2"/>
      </rPr>
      <t xml:space="preserve"> as they complete each requirement for each merit badge.  The spreadsheet will put a number at the bottom of that page.  The number represents their percentage of completion of that merit badge.</t>
    </r>
  </si>
  <si>
    <t>The Summary Page:</t>
  </si>
  <si>
    <t>The Summary Page lets you see, at a glance, each scout and his percentage of completion for all of the Eagle Required merit badge.</t>
  </si>
  <si>
    <r>
      <t xml:space="preserve">2.  You have my permission to post this spreadsheet on any server willing to host it.  I will, however, ask that if you DO post this spreadsheet on a server somewhere, that you occasionally check back to the mirror site that will host this sheet to check for updates (to make sure you have the latest version available.  </t>
    </r>
    <r>
      <rPr>
        <u/>
        <sz val="10"/>
        <rFont val="Arial"/>
        <family val="2"/>
      </rPr>
      <t/>
    </r>
  </si>
  <si>
    <t>First, most issues can be solved by carefully reading these instructions.  I encourage you to re-read this entire page before you do anything else.  If that doesn't help, then the home site has a troubleshooting and FAQ page:</t>
  </si>
  <si>
    <t xml:space="preserve">If neither of these has helped, then please e-mail me and ask.  However, I ask that you please exhaust the above resources before you e-mail me.  I get several e-mails per day asking for help, and to be honest, if they ask a question which I've already covered in these instructions and/or the FAQ page, I'm very likely to ignore the e-mail.  Please read before you e-mail me. </t>
  </si>
  <si>
    <t>Troubleshooting &amp; Frequently Asked Questions</t>
  </si>
  <si>
    <t>http://trax.boy-scouts.net/faq.htm</t>
  </si>
  <si>
    <t>EagleRequiredTrax 1.1</t>
  </si>
  <si>
    <t>- Fixed formatting &amp; protection issues on Individual Scout Pages</t>
  </si>
  <si>
    <t>- Fixed formula issue on Camping merit badge</t>
  </si>
  <si>
    <t>- Fixed formula issue on Emergency Preparedness merit badge</t>
  </si>
  <si>
    <t>- Fixed formula issue on Parent Contact Info page</t>
  </si>
  <si>
    <t>EagleRequiredTrax 2.0</t>
  </si>
  <si>
    <t>- Updated new 2009 Requirements for Lifesaving, Swimming, and Emergency Preparedness.</t>
  </si>
  <si>
    <t>trax@oradat.com</t>
  </si>
  <si>
    <t>About the version 3.0 changes</t>
  </si>
  <si>
    <t>Huge amounts of thanks to Frank Steele for creating these sheets originally.  He has since moved on from Scouting.  Thank you for your hard work over the years.</t>
  </si>
  <si>
    <t>- Updated new 2016 program</t>
  </si>
  <si>
    <t>% Complete</t>
  </si>
  <si>
    <t>1a</t>
  </si>
  <si>
    <t>Make a written plan for an overnight trek and show how to get to your camping spot using a topographical map and either a compass OR GPS receiver.</t>
  </si>
  <si>
    <t>4a</t>
  </si>
  <si>
    <t>Make a duty roster showing how your patrol is organized for an actual overnight campout.  List assignments for each member.</t>
  </si>
  <si>
    <t>4b</t>
  </si>
  <si>
    <t>Help a Scout patrol or Webelos Scout unit in your area prepare for an actual campout, including creating the duty roster, menu planning, equipment needs, general planning, and setting up camp.</t>
  </si>
  <si>
    <t>5a</t>
  </si>
  <si>
    <t>5b</t>
  </si>
  <si>
    <t>Discuss the footwear for different kinds of weather and how the right footwear is important for protecting your feet.</t>
  </si>
  <si>
    <t>Prepare a list of clothing you would need for overnight campouts in both warm and cold weather.  Explain the term "layering".</t>
  </si>
  <si>
    <t>5c</t>
  </si>
  <si>
    <t>Explain the proper care and storage of camping equipment.</t>
  </si>
  <si>
    <t>5d</t>
  </si>
  <si>
    <t>List the outdoor essentials necessary for any campout, and explain why each item is needed.</t>
  </si>
  <si>
    <t>5e</t>
  </si>
  <si>
    <t>6a</t>
  </si>
  <si>
    <t>6b</t>
  </si>
  <si>
    <t>Discuss the importance of camp sanitation and tell why water treatment is essential.  Then demonstrate two ways to treat water.</t>
  </si>
  <si>
    <t>6c</t>
  </si>
  <si>
    <t>Describe the factors to be considered in deciding where to pitch your tent.</t>
  </si>
  <si>
    <t>6d</t>
  </si>
  <si>
    <t>6e</t>
  </si>
  <si>
    <t>Discuss the types of sleeping bags and what kind would be suitable for different conditions.  Explain the proper care of your sleeping bag and how to keep it dry.  Make a comfortable ground bed.</t>
  </si>
  <si>
    <t>7a</t>
  </si>
  <si>
    <t>Prepare for an overnight campout with your patrol by doing the following:</t>
  </si>
  <si>
    <t>a</t>
  </si>
  <si>
    <t>Make a checklist of personal and patrol gear that will be needed.</t>
  </si>
  <si>
    <t>b</t>
  </si>
  <si>
    <t>Pack your own gear and share of the patrol equipment and food for proper carrying. Show that your pack is right for quickly getting what is needed first, and that it has been assembled properly for comfort, weight, balance, size, and neatness.</t>
  </si>
  <si>
    <t>8a</t>
  </si>
  <si>
    <t>Explain the safety procedures for:</t>
  </si>
  <si>
    <t>Using a propane or butane/propane stove</t>
  </si>
  <si>
    <t>Using a liquid fuel stove</t>
  </si>
  <si>
    <t>Proper storage of extra fuel</t>
  </si>
  <si>
    <t>8b</t>
  </si>
  <si>
    <t>Discuss the advantages and disadvantages of different types of lightweight cooking stoves.</t>
  </si>
  <si>
    <t>8c</t>
  </si>
  <si>
    <t>Present yourself to your Scoutmaster with your pack for inspection.  Be correctly clothed and equipped for an overnight campout.</t>
  </si>
  <si>
    <t>Prepare a camp menu.  Explain how the menu would differ from a menu for backpacking or float trip.  Give recipes and make a food list for your patrol.  Plan two breakfasts, three lunches, and two suppers.  Discuss how to protect your food against bad weather, animals, and contamination.</t>
  </si>
  <si>
    <t>8d</t>
  </si>
  <si>
    <t>9a</t>
  </si>
  <si>
    <t>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t>
  </si>
  <si>
    <t>9b</t>
  </si>
  <si>
    <t>On any of these camping experience, you must do TWO of the following, only with proper preparation and under qualified supervision:</t>
  </si>
  <si>
    <t>Hike up a mountain, gaining at least 1000 vertical feet.</t>
  </si>
  <si>
    <t>Take a bike trip of at least 15 miles or at least 4 hours.</t>
  </si>
  <si>
    <t>Plan and carry out an overnight snow camping experience.</t>
  </si>
  <si>
    <t>Rappel down a rappel route of 30 feet or more.</t>
  </si>
  <si>
    <t>9c</t>
  </si>
  <si>
    <t>Perform a conservation project approved by the landowner or land managing agency</t>
  </si>
  <si>
    <r>
      <t xml:space="preserve">For a printed copy of the full text of the exact requirements, please get a merit badge book from your local scout shop, or go to </t>
    </r>
    <r>
      <rPr>
        <b/>
        <sz val="10"/>
        <rFont val="Arial"/>
        <family val="2"/>
      </rPr>
      <t>boyslife.org/merit-badges/</t>
    </r>
  </si>
  <si>
    <t>http://boyslife.org/about-scouts/merit-badge-requirements/3009/camping/</t>
  </si>
  <si>
    <t>2a</t>
  </si>
  <si>
    <t>On a map of your community, locate and point out the following:</t>
  </si>
  <si>
    <t>2b</t>
  </si>
  <si>
    <t>Chief government buildings such as your city hall, county courthouse, and public works/services facility</t>
  </si>
  <si>
    <t>Fire station, police station, and hospital nearest your home</t>
  </si>
  <si>
    <t>Historical or other interesting points</t>
  </si>
  <si>
    <t>Chart the organization of your local or state government.  Show the top offices and tell whether they are elected or appointed.</t>
  </si>
  <si>
    <t>3a</t>
  </si>
  <si>
    <t>Attend a meeting of your city, town, or county council or school board; OR attend a municipal, county, or state court session.</t>
  </si>
  <si>
    <t>3b</t>
  </si>
  <si>
    <t>Choose one of the issues discussed at the meeting where a difference of opinions was expressed, and explain to your counselor why you agree with one opinion more than you do another one.</t>
  </si>
  <si>
    <t>http://boyslife.org/about-scouts/merit-badge-requirements/3048/citizenship-in-the-community/</t>
  </si>
  <si>
    <t>Where can I get more information on the Merit Badges?</t>
  </si>
  <si>
    <t>EagleRequiredTrax 16.0</t>
  </si>
  <si>
    <t>Find out which branch of local government is responsible for this issue.</t>
  </si>
  <si>
    <t>c</t>
  </si>
  <si>
    <t>Share what you learned with your counselor.</t>
  </si>
  <si>
    <t>List some of the services your community provides that are funded by taxpayers.  Tell you counselor why these services are important to your community.</t>
  </si>
  <si>
    <t>7b</t>
  </si>
  <si>
    <t>Using a variety of resources, find out more about this organization.</t>
  </si>
  <si>
    <t>7c</t>
  </si>
  <si>
    <r>
      <t xml:space="preserve">Citizenship in the 
Nation   
</t>
    </r>
    <r>
      <rPr>
        <b/>
        <sz val="10"/>
        <rFont val="Arial"/>
        <family val="2"/>
      </rPr>
      <t>2005 Requirements</t>
    </r>
  </si>
  <si>
    <r>
      <t xml:space="preserve">Citizenship in the 
Community   </t>
    </r>
    <r>
      <rPr>
        <b/>
        <sz val="10"/>
        <rFont val="Arial"/>
        <family val="2"/>
      </rPr>
      <t xml:space="preserve">
2013 Requirements</t>
    </r>
  </si>
  <si>
    <r>
      <t xml:space="preserve">Camping   </t>
    </r>
    <r>
      <rPr>
        <b/>
        <sz val="10"/>
        <rFont val="Arial"/>
        <family val="2"/>
      </rPr>
      <t xml:space="preserve">
2014 Requirements</t>
    </r>
  </si>
  <si>
    <t>Explain what citizenship in the nation means and what it takes to be a good citizen of this country.  Discuss the rights, duties, and obligations of a responsible and active American citizen.</t>
  </si>
  <si>
    <t>Do TWO</t>
  </si>
  <si>
    <t>d</t>
  </si>
  <si>
    <t>Declaration of Independence</t>
  </si>
  <si>
    <t>Preamble to the Constitution</t>
  </si>
  <si>
    <t>The Constitution</t>
  </si>
  <si>
    <t>Bill of Rights</t>
  </si>
  <si>
    <t>e</t>
  </si>
  <si>
    <t>Amendments to the Constitution</t>
  </si>
  <si>
    <t xml:space="preserve">List the six function of government as noted in the preamble to the Constitution.  </t>
  </si>
  <si>
    <t>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t>
  </si>
  <si>
    <t>Name the three branches of our federal government and explain to your counselor their functions.  Explain how citizens can be involved in each branch.  Explain the importance of our checks and balances system.  Describe how each branch "checks" and "balances" the others.</t>
  </si>
  <si>
    <t>http://boyslife.org/about-scouts/merit-badge-requirements/3049/citizenship-in-the-nation/</t>
  </si>
  <si>
    <t>Citizenship in the Nation    Citizenship in the Nation    Citizenship in the Nation    Citizenship in the Nation    Citizenship in the Nation    Citizenship in the Nation    Citizenship in the Nation</t>
  </si>
  <si>
    <t>Citizenship in the Community    Citizenship in the Community    Citizenship in the Community    Citizenship in the Community    Citizenship in the Community    Citizenship in the Community</t>
  </si>
  <si>
    <r>
      <t xml:space="preserve">Citizenship in the 
World   
</t>
    </r>
    <r>
      <rPr>
        <b/>
        <sz val="10"/>
        <rFont val="Arial"/>
        <family val="2"/>
      </rPr>
      <t>2006 Requirements</t>
    </r>
  </si>
  <si>
    <t>Explain what citizenship in the world means to you and what you think it takes to be a good world citizen.</t>
  </si>
  <si>
    <t>Explain how one becomes a citizen in the United States, and explain the rights, duties, and obligations of U.S. citizenship.  Discuss the similarities and differences between the rights, duties, and obligations of U.S. citizens and citizens of two other countries.</t>
  </si>
  <si>
    <t>Do TWO of the following</t>
  </si>
  <si>
    <t>Name at least fiver (5) different types of governments currently in power in the world.</t>
  </si>
  <si>
    <t>Show on a world map countries that use each of these five different forms of government</t>
  </si>
  <si>
    <t>Explain the purpose of a passport and visa for international travel.</t>
  </si>
  <si>
    <t>Visit the website of the U. S. State Department.  Learn more about an issue you find interesting that is discussed on this website.</t>
  </si>
  <si>
    <t>Visit with a student or Scout from another country and discuss the typical values, holidays, ethnic foods, and traditions practiced or enjoyed there.</t>
  </si>
  <si>
    <t>Attend a world Scout jamboree</t>
  </si>
  <si>
    <t>Participate in or attend an international event in your area, such as an ethnic festival, concert, or play.</t>
  </si>
  <si>
    <t>http://boyslife.org/about-scouts/merit-badge-requirements/3050/citizenship-in-the-world/</t>
  </si>
  <si>
    <t>Citizenship in the World    Citizenship in the World    Citizenship in the World    Citizenship in the World    Citizenship in the World    Citizenship in the World    Citizenship in the World    Citizenship in the World</t>
  </si>
  <si>
    <r>
      <t>Communication</t>
    </r>
    <r>
      <rPr>
        <b/>
        <sz val="10"/>
        <rFont val="Arial"/>
        <family val="2"/>
      </rPr>
      <t xml:space="preserve">
2014 Requirements</t>
    </r>
  </si>
  <si>
    <t>Do ONE</t>
  </si>
  <si>
    <t>Write a five minute speech.  Give it at a meeting of a group.</t>
  </si>
  <si>
    <t>Write to the editor of a magazine or your local newspaper to express your opinion or share information on any subject you choose.  Send your message by fax, email, or regular mail.</t>
  </si>
  <si>
    <t>Plan a troop or crew court of honor, campfire program, or interfaith worship service.  Have the patrol leaders' council approve it, then write the script and prepare the program.  Serve as master of ceremonies.</t>
  </si>
  <si>
    <t>http://boyslife.org/about-scouts/merit-badge-requirements/3054/communication/</t>
  </si>
  <si>
    <t>Communication    Communication    Communication    Communication    Communication    Communication    Communication    Communication    Communication    Communication    Communication    Communication    Communication</t>
  </si>
  <si>
    <t>f</t>
  </si>
  <si>
    <t>http://boyslife.org/merit-badges/cooking-merit-badge/</t>
  </si>
  <si>
    <t>Explain to your counselor the most likely hazards you may encounter while participating in cooking activities and what you should do to anticipate, help prevent, mitigate, and respond to these hazards.</t>
  </si>
  <si>
    <t>Show that you know first aid for and how to prevent injuries or illnesses that could occur while preparing meals and eating, including burns and scalds, cuts, choking, and allergic reactions.</t>
  </si>
  <si>
    <t>1d</t>
  </si>
  <si>
    <t>Describe the following food-related illnesses and tell what you can do to help prevent each from happening:</t>
  </si>
  <si>
    <t>1) Salmonella</t>
  </si>
  <si>
    <t>2) Staphylococcal aureus (staph)</t>
  </si>
  <si>
    <t>3) Escherichia coli (E. coli)</t>
  </si>
  <si>
    <t>4) Clostridium botulinum (Botulism)</t>
  </si>
  <si>
    <t>5) Campylobacter jejuni</t>
  </si>
  <si>
    <t>6) Hepatitis</t>
  </si>
  <si>
    <t>7) Listeria monocytogenes</t>
  </si>
  <si>
    <t>8) Cryptosporidium</t>
  </si>
  <si>
    <t>9) Norovirus</t>
  </si>
  <si>
    <t>1e</t>
  </si>
  <si>
    <t>1) Fruits</t>
  </si>
  <si>
    <t>3) Grains</t>
  </si>
  <si>
    <t>4) Proteins</t>
  </si>
  <si>
    <t>5) Dairy</t>
  </si>
  <si>
    <t>2) Vegetables</t>
  </si>
  <si>
    <t>Explain why you should limit your intake of oils and sugars.</t>
  </si>
  <si>
    <t>2c</t>
  </si>
  <si>
    <t>2d</t>
  </si>
  <si>
    <t>Refer to "How to Read a Food Label" in the Cooking merit badge pamphlet, and name ingredients that help the consumer identify the following allergens: peanuts, tree nuts, milk, eggs, wheat, soy, and shellfish.</t>
  </si>
  <si>
    <t>Discuss EACH of the following cooking methods.  For each one, describe the equipment needed and name at least one food that can be cooked using that method: baking, boiling, pan frying, simmering, steaming, microwaving, and grilling.</t>
  </si>
  <si>
    <t>Discuss the benefits of using a camp stove on an outing vs. a charcoal or wood fire.</t>
  </si>
  <si>
    <t>4c</t>
  </si>
  <si>
    <t>Discuss how the Outdoor Code and no-trace principles pertain to cooking in the outdoors.</t>
  </si>
  <si>
    <t>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t>
  </si>
  <si>
    <t>Share and discuss your meal plan and shopping list with your counselor.</t>
  </si>
  <si>
    <t>Explain how you kept foods safe and free from cross-contamination.</t>
  </si>
  <si>
    <t>In the outdoors, cook one of the meals you planned in requirement 6.  Use either a Dutch oven OR a foil pack OR kabobs.  Serve this meal to your patrol or other group of youth.</t>
  </si>
  <si>
    <t>In the outdoors, prepare a dessert OR a snack and serve it to your patrol or other group of youth.</t>
  </si>
  <si>
    <t>g</t>
  </si>
  <si>
    <t>Create a shopping list for your meals, showing the amount of food needed to prepare and serve each meal, and the cost for each meal.</t>
  </si>
  <si>
    <t>Share and discuss your meal plan and shopping list with your counselor.  Your plan must include how to repackage foods for your hike or backpacking trip to eliminate as much bulk, weight, and garbage as possible.</t>
  </si>
  <si>
    <t>Describe how meat, fish, chicken, eggs, dairy products, and fresh vegetables should be stored, transported, and properly prepared for cooking.  Explain how to prevent cross-contamination.</t>
  </si>
  <si>
    <t>Discuss with your counselor food allergies, food intolerance, food-related diseases, and your awareness of these concerns.</t>
  </si>
  <si>
    <t>Using the current USDA nutritional model, give five examples for EACH of the following food groups, the recommended number of daily servings, and the recommended serving size:</t>
  </si>
  <si>
    <t>Determine your daily level of activity and your caloric need based on your activity level.  Then, based on the current food guide, discuss with your counselor an appropriate meal plan for yourself for one day.</t>
  </si>
  <si>
    <t>Discuss your current eating habits with your counselor and what you can do to eat healthier, based on the current food guide.</t>
  </si>
  <si>
    <t>Discuss the following food label terms: calorie, fat, saturated fat, trans fat, cholesterol, sodium, carbohydrate, dietary fiber, sugar, protein.  Explain how to calculate total carbohydrates and nutritional values for two servings, based on the service size specified on the label.</t>
  </si>
  <si>
    <t>Using at least five of the seven cooking methods from requirement 4, prepare and serve yourself and at least one adult one breakfast, one lunch, one dinner, and one desert from the meals you planned.</t>
  </si>
  <si>
    <t>Time your cooking to have each meal ready to serve at the proper time.  Have an adult verify the preparation of the meal to your counselor.</t>
  </si>
  <si>
    <t>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t>
  </si>
  <si>
    <t>Using the current USDA nutrition model, plan a menu for your patrol for a camping trip.  Include five meals AND at least one snack OR dessert.  List the equipment and utensils needed to prepare and serve these meals.  Then do the following:</t>
  </si>
  <si>
    <t>Create a shopping list for your meals showing the amount of food needed to prepare and serve each meal, and the cost for each meal.</t>
  </si>
  <si>
    <t>In the outdoors, cook two of the meals you planned in requirement 6 using either a lightweight stove or a low-impact fire.  Using a different cooking method for each meal.  The same fireplace may be used for both meals.  Serve this meal to your patrol or a group of youth.</t>
  </si>
  <si>
    <t>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t>
  </si>
  <si>
    <t>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t>
  </si>
  <si>
    <t>While on a trail hike or backpacking trip, prepare and serve two meals and a snack from the menu planned for requirement 7.  At least one of those meals must be cooked over a fire, or an approved trail stove.</t>
  </si>
  <si>
    <t>For each meal prepared in requirement 7c, use safe food-handling practices. Explain how you kept foods safe and free from cross-contamination.  Clean up equipment, utensils, and the site thoroughly after each meal.  Properly dispose of dishwater, and pack out all garbage.</t>
  </si>
  <si>
    <t>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t>
  </si>
  <si>
    <t>Find out about three career opportunities in cooking.  Select one and find out the education, training, and experience required for this profession.  Discuss this with your counselor, and explain why this profession might interest you.</t>
  </si>
  <si>
    <t>Troop Merit Badge Counselors for Cooking Merit Badge:</t>
  </si>
  <si>
    <r>
      <t xml:space="preserve">Cycling   </t>
    </r>
    <r>
      <rPr>
        <b/>
        <sz val="10"/>
        <rFont val="Arial"/>
        <family val="2"/>
      </rPr>
      <t xml:space="preserve">
2013 Requirements</t>
    </r>
  </si>
  <si>
    <t>(%) Percentage Complete or (C)omplete</t>
  </si>
  <si>
    <t>Troop Merit Badge Counselors for Communication Merit Badge:</t>
  </si>
  <si>
    <t>Clean and adjust a bicycle.  Prepare it for inspection using a bicycle safety checklist.  Be sure the bicycle meets local laws.</t>
  </si>
  <si>
    <t>Show all points that need regular lubrication</t>
  </si>
  <si>
    <t>Show points that should be checked regularly to make sure the bicycle is safe to ride</t>
  </si>
  <si>
    <t>3c</t>
  </si>
  <si>
    <t>Show how to adjust brakes, seat level and height, and steering tube.</t>
  </si>
  <si>
    <t>Describe how to brake safely with foot brakes and with hand brakes.</t>
  </si>
  <si>
    <t>Show how to repair a flat by removing the tire, replacing or patching the tube, and remounting the tire.</t>
  </si>
  <si>
    <t>Using the BSA buddy system, complete all the requirements for ONE of the following options: road biking OR mountain biking</t>
  </si>
  <si>
    <t>Road Biking</t>
  </si>
  <si>
    <t>Properly mount, pedal, and brake, including emergency stops.</t>
  </si>
  <si>
    <t>Properly execute a right turn.</t>
  </si>
  <si>
    <t>Demonstrate appropriate actions at a right-turn only lane when you are continuing straight.</t>
  </si>
  <si>
    <t>Show proper curbside and road-edge riding.  Show how to ride safely along a row of parked cars.</t>
  </si>
  <si>
    <t>Cross railroad tracks properly.</t>
  </si>
  <si>
    <t>Avoiding main highways, take the following rides:</t>
  </si>
  <si>
    <t>Two of 25 miles each.</t>
  </si>
  <si>
    <t>Two of 10 miles each.</t>
  </si>
  <si>
    <t>Two of 15 miles each.</t>
  </si>
  <si>
    <t>After completing requirement 7a2 for the road biking option, do ONE of the following:</t>
  </si>
  <si>
    <t>Participate in an organized bike tour of at least 50 miles.  Make this ride in eight hours.  Afterward, use the tour's cue sheet to make a map of the ride.</t>
  </si>
  <si>
    <t>7A</t>
  </si>
  <si>
    <t>7B</t>
  </si>
  <si>
    <t>Mountain Biking</t>
  </si>
  <si>
    <t>Show shifting skills as applicable to climbs and obstacles.</t>
  </si>
  <si>
    <t>Show proper trail etiquette to hikers and other cyclists, including when to yield the right-of-way.</t>
  </si>
  <si>
    <t>Show proper technique for riding up and down hills.</t>
  </si>
  <si>
    <t>Demonstrate how to correctly cross an obstacle by either going over the obstacle on your bike or dismounting your bike and crossing over or around the obstacle.</t>
  </si>
  <si>
    <t>Cross rocks, gravel, and roots properly.</t>
  </si>
  <si>
    <t>Two of 2 miles each.</t>
  </si>
  <si>
    <t>Two of 5 miles each.</t>
  </si>
  <si>
    <t>Two of 8 miles each.</t>
  </si>
  <si>
    <t>On trails approved by your counselor, take the following rides.  Make a report of the rides taken, listing dates for the routes traveled and interesting things seen.</t>
  </si>
  <si>
    <t>Take a trail ride with your counselor and demonstrate the following:</t>
  </si>
  <si>
    <t>Describe the rules of trail riding, including how to know when a trail is unsuitable for riding.</t>
  </si>
  <si>
    <t>After completing requirement 7B3 for the mountain biking option, lay out a 22-mile trip.  You may include multiple trail systems, if needed.  Stay away from main highways.  Using your map, make this ride in six hours.</t>
  </si>
  <si>
    <t>Explain to your counselor the most likely hazards you may encounter while participating in cycling activities and what you should do to anticipate, help prevent, mitigate, and respond to these hazards.</t>
  </si>
  <si>
    <t>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t>
  </si>
  <si>
    <t>Explain the importance of wearing a properly sized and fitted helmet while cycling, and of wearing the right clothing for the weather.  Know the BSA Bike Safety Guidelines.</t>
  </si>
  <si>
    <t>Show your bicycle to your counselor for inspection.  Point out the adjustments or repairs you have made.  Do the following:</t>
  </si>
  <si>
    <t>Describe your state and local traffic laws for bicycles.  Compare them with motor-vehicle laws.</t>
  </si>
  <si>
    <t>Take a road test with your counselor and demonstrate the following:</t>
  </si>
  <si>
    <t>On an urban street with light traffic, properly execute a left turn from the center of the street; also demonstrate an alternate left-turn technique used during periods of heavy traffic.</t>
  </si>
  <si>
    <t>Lay out on a road map a 50 mile trip.  Stay away from main highways.  Using your map, make this ride in eight hours.</t>
  </si>
  <si>
    <t>Explain the most likely hazards you may encounter while participating in camping activities and what you should do to anticipate, help prevent, mitigate, and respond to these hazards.</t>
  </si>
  <si>
    <t>Show that you know first aid for and how to prevent injuries or illnesses that could occur while camping, including hypothermia, frostbite, heat reactions, dehydration, altitude sickness, insect stings, tick bites, snakebite, blisters, and hyperventilation</t>
  </si>
  <si>
    <t>Learn the Leave No Trace principles and the Outdoor Code and explain what they mean.  Write a personal and group plan for implementing these principles on your next outing.</t>
  </si>
  <si>
    <t>Describe the features of four types of tents, and when and where they could be used, and how to care for tents.  Working with another Scout, pitch a tent.</t>
  </si>
  <si>
    <t>Tell the difference between internal- and external-frame packs.  Discuss the advantages and disadvantages of each.</t>
  </si>
  <si>
    <t>Cook at least one breakfast, one lunch, and one dinner for your patrol from the meals you have planned for requirement 8c.  At least one of those meals must be a trail meal requiring the use of a lightweight stove.</t>
  </si>
  <si>
    <t>Backpack, snowshoe, or cross-country ski for at least 4 miles.</t>
  </si>
  <si>
    <t>Take a non-motorized trip on the water of at least four hours or 5 miles.</t>
  </si>
  <si>
    <t>Discuss how the things you did to earn this badge have taught you about personal health and safety, survival, public health, conservation, and good citizenship.  In your discussion, tell how Scout spirit and the Scout Oath and Scout Law apply to camping and outdoor ethics.</t>
  </si>
  <si>
    <t>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t>
  </si>
  <si>
    <t>Choose an issue that is important to the citizens of your community; then do the following:</t>
  </si>
  <si>
    <t>With your counselor's and a parent's approval, interview on e person from the branch of government you identified in requirement 4a.  Ask what is being done about this issue and how young people can help.</t>
  </si>
  <si>
    <t>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t>
  </si>
  <si>
    <t>Choose a charitable organization outside of Scouting that interests you and brings people in your community together to work for the good of your community.</t>
  </si>
  <si>
    <t>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t>
  </si>
  <si>
    <t>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t>
  </si>
  <si>
    <t>Tour your state capitol building or the U.S. Capitol.  Tell you counselor what you learned about the capitol, its function, and its history.</t>
  </si>
  <si>
    <t>Tour a federal facility.  Explain to your counselor what you saw there and what you learned about its function in the local community and how it serves this nation.</t>
  </si>
  <si>
    <t>Choose a national monument that interests you.  Using books, brochures, the internet, and other resources, find out more about the monument.  Tell your counselor what you learned, and explain why the monument is important to this country's citizens.</t>
  </si>
  <si>
    <r>
      <t xml:space="preserve">Watch the national evening news five days in a row </t>
    </r>
    <r>
      <rPr>
        <b/>
        <sz val="10"/>
        <rFont val="Arial"/>
        <family val="2"/>
      </rPr>
      <t>OR</t>
    </r>
    <r>
      <rPr>
        <sz val="10"/>
        <rFont val="Arial"/>
        <family val="2"/>
      </rPr>
      <t xml:space="preserve"> read the front page of a major daily newspaper five days in a  row.  Discuss the national issues you learned about with your counselor.  Choose one of the issues and explain how it affects you and your family.</t>
    </r>
  </si>
  <si>
    <t>Discuss each of the following documents with your counselor.  Tell how you feel life in the United States might be different without each one.  Then choose one document and explain how it impacts you and your family.</t>
  </si>
  <si>
    <t>Name your two senators and a member of Congress from your congressional district.  Write a letter about a national issue and send it to one of these elected officials, sharing your view with him or her.  Show your letter to your counselor, along with any response you might receive.</t>
  </si>
  <si>
    <t>Pick a current world event.  In relation to this current event, discuss with your counselor how a country's national interest, history, and its relationship with other countries might affect areas such as its security, its economy, its values, and the health of its citizens.</t>
  </si>
  <si>
    <t>Select a foreign country and discuss with your counselor how its geography, natural resources, and climate influence its economy and its global partnerships with other countries.</t>
  </si>
  <si>
    <t>Explain international law and how it differs from national law.  Explain the role of international law and how international law can be used as a tool for conflict resolution.</t>
  </si>
  <si>
    <t>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t>
  </si>
  <si>
    <t>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t>
  </si>
  <si>
    <t>Discuss the differences between constitutional and no constitutional governments.</t>
  </si>
  <si>
    <t>Explain how a government is represented abroad and how the United States government is accredited to international organizations.</t>
  </si>
  <si>
    <t>Describe toe roles of the following in the conduct of foreign relations:
• Ambassador
• Consul
• Bureau of International Information Programs
• Agency for International Development
• United States and Foreign Commercial Service</t>
  </si>
  <si>
    <t>Do TWO of the following and share with your counselor what you have learned:</t>
  </si>
  <si>
    <r>
      <t xml:space="preserve">Visit the website of an international news organization or foreign government, </t>
    </r>
    <r>
      <rPr>
        <b/>
        <sz val="10"/>
        <rFont val="Arial"/>
        <family val="2"/>
      </rPr>
      <t>OR</t>
    </r>
    <r>
      <rPr>
        <sz val="10"/>
        <rFont val="Arial"/>
        <family val="2"/>
      </rPr>
      <t xml:space="preserve"> examine a foreign newspaper available at your local library, bookstore, or newsstand.  Find a news story about a human right realized in the United States that is not recognized in another country.</t>
    </r>
  </si>
  <si>
    <t>Cycling    Cycling    Cycling    Cycling    Cycling    Cycling    Cycling    Cycling    Cycling    Cycling    Cycling    Cycling    Cycling    Cycling    Cycling    Cycling    Cycling    Cycling    Cycling    Cycling    Cycling    Cycling    Cycling</t>
  </si>
  <si>
    <t>i</t>
  </si>
  <si>
    <t>ii</t>
  </si>
  <si>
    <t>iii</t>
  </si>
  <si>
    <t>iv</t>
  </si>
  <si>
    <t>v</t>
  </si>
  <si>
    <r>
      <rPr>
        <b/>
        <sz val="10"/>
        <rFont val="Arial"/>
        <family val="2"/>
      </rPr>
      <t>Prepare</t>
    </r>
    <r>
      <rPr>
        <sz val="10"/>
        <rFont val="Arial"/>
        <family val="2"/>
      </rPr>
      <t xml:space="preserve"> for emergency situations.</t>
    </r>
  </si>
  <si>
    <r>
      <rPr>
        <b/>
        <sz val="10"/>
        <rFont val="Arial"/>
        <family val="2"/>
      </rPr>
      <t>Respond</t>
    </r>
    <r>
      <rPr>
        <sz val="10"/>
        <rFont val="Arial"/>
        <family val="2"/>
      </rPr>
      <t xml:space="preserve"> to emergency situations.</t>
    </r>
  </si>
  <si>
    <r>
      <rPr>
        <b/>
        <sz val="10"/>
        <rFont val="Arial"/>
        <family val="2"/>
      </rPr>
      <t>Recover</t>
    </r>
    <r>
      <rPr>
        <sz val="10"/>
        <rFont val="Arial"/>
        <family val="2"/>
      </rPr>
      <t xml:space="preserve"> from emergency situations.</t>
    </r>
  </si>
  <si>
    <r>
      <rPr>
        <b/>
        <sz val="10"/>
        <rFont val="Arial"/>
        <family val="2"/>
      </rPr>
      <t>Prevent</t>
    </r>
    <r>
      <rPr>
        <sz val="10"/>
        <rFont val="Arial"/>
        <family val="2"/>
      </rPr>
      <t xml:space="preserve"> emergency situations.</t>
    </r>
  </si>
  <si>
    <r>
      <rPr>
        <b/>
        <sz val="10"/>
        <rFont val="Arial"/>
        <family val="2"/>
      </rPr>
      <t>Mitigate</t>
    </r>
    <r>
      <rPr>
        <sz val="10"/>
        <rFont val="Arial"/>
        <family val="2"/>
      </rPr>
      <t xml:space="preserve"> losses in emergency situations.</t>
    </r>
  </si>
  <si>
    <t>Home kitchen fire.</t>
  </si>
  <si>
    <t>Home basement/storage room/garage fire.</t>
  </si>
  <si>
    <t>Explosion in the home.</t>
  </si>
  <si>
    <t>Automobile crash.</t>
  </si>
  <si>
    <t>vi</t>
  </si>
  <si>
    <t>vii</t>
  </si>
  <si>
    <t>Food-borne disease (food poisoning).</t>
  </si>
  <si>
    <t>Fire or explosion in a public place.</t>
  </si>
  <si>
    <t>Vehicle stalled in the desert.</t>
  </si>
  <si>
    <t>viii</t>
  </si>
  <si>
    <t>Vehicle trapped in a blizzard.</t>
  </si>
  <si>
    <t>ix</t>
  </si>
  <si>
    <t>Flash flooding in town or in the country.</t>
  </si>
  <si>
    <t>x</t>
  </si>
  <si>
    <t>Mountain/backcountry accident.</t>
  </si>
  <si>
    <t>xi</t>
  </si>
  <si>
    <t>xii</t>
  </si>
  <si>
    <t>Gas leak in a home or a building.</t>
  </si>
  <si>
    <t>xiii</t>
  </si>
  <si>
    <t>Tornado or hurricane.</t>
  </si>
  <si>
    <t>xiv</t>
  </si>
  <si>
    <t>Major flood.</t>
  </si>
  <si>
    <t>xv</t>
  </si>
  <si>
    <t>Toxic chemical spills and releases.</t>
  </si>
  <si>
    <t>xvi</t>
  </si>
  <si>
    <t>Nuclear power plant emergency.</t>
  </si>
  <si>
    <t>xvii</t>
  </si>
  <si>
    <t>xviii</t>
  </si>
  <si>
    <t>Violence in a public place.</t>
  </si>
  <si>
    <t>Show how you could safely save a person from the following:</t>
  </si>
  <si>
    <t>Touching a live household electric wire.</t>
  </si>
  <si>
    <t>A room filled with carbon monoxide.</t>
  </si>
  <si>
    <t>Clothes on fire.</t>
  </si>
  <si>
    <t>Show three ways of attracting and communicating with rescue planes/aircraft.</t>
  </si>
  <si>
    <t>Describe the National Incident Management System (NIMS)/Incident Command System (ICS)</t>
  </si>
  <si>
    <t>Take part in an emergency service project, either a real one or a practice drill, with a Scouting unit or a community agency.</t>
  </si>
  <si>
    <t>Prepare a written plan for mobilizing your troop when needed to do emergency service.  If there is already a plan, explain it.  Tell your part in making it work.</t>
  </si>
  <si>
    <t>Crowd and traffic control.</t>
  </si>
  <si>
    <t>Messenger service and communication.</t>
  </si>
  <si>
    <t>Collection and distribution services.</t>
  </si>
  <si>
    <t>Group feeding, shelter, and sanitation</t>
  </si>
  <si>
    <t>Do ONE of the following:</t>
  </si>
  <si>
    <t>Using a safety checklist approved by your counselor, inspect your home for potential hazards.  Explain the hazards you find and how they can be corrected.</t>
  </si>
  <si>
    <t>Review or develop a plan of escape for your family in case of fire in your home.</t>
  </si>
  <si>
    <t>Develop an accident prevention program for five family activities outside the home that includes an analysis of possible hazards, a proposed plan to correct those hazards, and the reasons for the corrections you propose.</t>
  </si>
  <si>
    <t>http://boyslife.org/about-scouts/merit-badge-requirements/3092/emergency-preparedness/</t>
  </si>
  <si>
    <t>Discuss with your counselor the aspects of emergency preparedness.  Include in your discussion the kinds of questions that are important to ask yourself as you consider each of these.</t>
  </si>
  <si>
    <t>Make a chart that demonstrates your understanding of the aspects of emergency preparedness in requirement 2a with regard to 10 of the situations listed below.  Options i-v must be done, with an additional five of your choice.  Discuss the chart with your counselor.</t>
  </si>
  <si>
    <t>Boating or water accident.</t>
  </si>
  <si>
    <t>Avalanche (Snowslide or rockslide).</t>
  </si>
  <si>
    <t>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t>
  </si>
  <si>
    <t>Drowning, using non-swimming rescues (including accidents on ice)</t>
  </si>
  <si>
    <t>With another person, show a good way to transport an injured person out of a remote and/or rugged area, conserving the energy of rescuers while ensuring the well-being and protection of the injured person.</t>
  </si>
  <si>
    <r>
      <t xml:space="preserve">Identify the local government or community agencies that normally handle and prepare for emergency services similar to those of the NIMS or ICS.  Explain to your counselor </t>
    </r>
    <r>
      <rPr>
        <b/>
        <sz val="10"/>
        <rFont val="Arial"/>
        <family val="2"/>
      </rPr>
      <t>EITHER</t>
    </r>
    <r>
      <rPr>
        <sz val="10"/>
        <rFont val="Arial"/>
        <family val="2"/>
      </rPr>
      <t xml:space="preserve"> how the NIMS/ICS can assist a Boy Scout troop when responding in a disaster </t>
    </r>
    <r>
      <rPr>
        <b/>
        <sz val="10"/>
        <rFont val="Arial"/>
        <family val="2"/>
      </rPr>
      <t>OR</t>
    </r>
    <r>
      <rPr>
        <sz val="10"/>
        <rFont val="Arial"/>
        <family val="2"/>
      </rPr>
      <t xml:space="preserve"> how a group of Scouts could volunteer to help in the event of these types of emergencies.</t>
    </r>
  </si>
  <si>
    <t>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t>
  </si>
  <si>
    <t>Tell the things a group of Scouts should be prepared to do, the training they need, and the safety precautions they should take for the following emergency services:</t>
  </si>
  <si>
    <t>Prepare a personal emergency service pack for a mobilization call.  Prepare a family emergency kit for use by your family in case an emergency evacuation is needed.  Explain the needs and uses of the contents.</t>
  </si>
  <si>
    <t>Earn the First Aid merit badge.</t>
  </si>
  <si>
    <t>http://boyslife.org/about-scouts/merit-badge-requirements/3096/environmental-science/</t>
  </si>
  <si>
    <t>Define the following terms:</t>
  </si>
  <si>
    <t>• Population</t>
  </si>
  <si>
    <t>• Community</t>
  </si>
  <si>
    <t>• Ecosystem</t>
  </si>
  <si>
    <t>• Biosphere</t>
  </si>
  <si>
    <t>• Symbiosis</t>
  </si>
  <si>
    <t>• Niche</t>
  </si>
  <si>
    <t>• Habitat</t>
  </si>
  <si>
    <t>• Conservation</t>
  </si>
  <si>
    <t>• Threatened species</t>
  </si>
  <si>
    <t>• Endangered species</t>
  </si>
  <si>
    <t>• Extinction</t>
  </si>
  <si>
    <t>• Pollution prevention</t>
  </si>
  <si>
    <t>• Brownfield</t>
  </si>
  <si>
    <t>• Ozone</t>
  </si>
  <si>
    <t>• Watershed</t>
  </si>
  <si>
    <t>• Nonpoint source</t>
  </si>
  <si>
    <t>• Hybrid vehicle</t>
  </si>
  <si>
    <t>• Fuel cell</t>
  </si>
  <si>
    <t>Do ONE from each, A-G</t>
  </si>
  <si>
    <t>A1</t>
  </si>
  <si>
    <t>Conduct an experiment to find out how living things respond to changes in their environments.  Discuss your observations with your counselor.</t>
  </si>
  <si>
    <t>A2</t>
  </si>
  <si>
    <t>A3</t>
  </si>
  <si>
    <t>B1</t>
  </si>
  <si>
    <t>Perform an experiment to test for particulates that contribute to air pollution.  Discuss your findings with your counselor.</t>
  </si>
  <si>
    <t>B2</t>
  </si>
  <si>
    <t>B3</t>
  </si>
  <si>
    <t>C1</t>
  </si>
  <si>
    <t>C2</t>
  </si>
  <si>
    <t>Conduct an experiment to identify the methods that could be used to mediate (reduce) the effects of an oil spill on waterfowl.  Discuss your results with your counselor.</t>
  </si>
  <si>
    <t>C3</t>
  </si>
  <si>
    <t>D1</t>
  </si>
  <si>
    <t>Conduct an experiment to illustrate soil erosion by water.  Take photographs or make a drawing of the soil before and after your experiment, and make a poster showing your results.  Present your poster to your counselor.</t>
  </si>
  <si>
    <t>D2</t>
  </si>
  <si>
    <t>D3</t>
  </si>
  <si>
    <t>Photograph an area affected by erosion.  Share your photographs with your counselor and discuss why the area has eroded and what might be done to help alleviate the erosion.</t>
  </si>
  <si>
    <t>E1</t>
  </si>
  <si>
    <t>E2</t>
  </si>
  <si>
    <t>E3</t>
  </si>
  <si>
    <t>F1</t>
  </si>
  <si>
    <t>Look around your home and determine 10 ways your family can help reduce pollution.  Practice at least two of these methods for seven days and discuss with your counselor what you have learned.</t>
  </si>
  <si>
    <t>F2</t>
  </si>
  <si>
    <t>F3</t>
  </si>
  <si>
    <t>G1</t>
  </si>
  <si>
    <t>G2</t>
  </si>
  <si>
    <t>G3</t>
  </si>
  <si>
    <t>Hive a swarm OR divide at least one colony of honey bees.  Explain how a hive is constructed.</t>
  </si>
  <si>
    <t>A</t>
  </si>
  <si>
    <t>B</t>
  </si>
  <si>
    <t>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t>
  </si>
  <si>
    <t>Describe the impact of a waterborne pollutant on an aquatic community.  Write a 100-word report on how that pollutant affected aquatic life, what the effect was, and whether the effect is linked to bio-magnification.</t>
  </si>
  <si>
    <t>Perform an experiment to determine the effect of an oil spill on land.  Discuss your conclusions with your counselor.</t>
  </si>
  <si>
    <t>Determine 10 ways to conserve resources or use resources more efficiently in your home, at school, or at camp.  Practice at least two of these methods for seven days and discuss with your counselor what you have learned.</t>
  </si>
  <si>
    <t>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t>
  </si>
  <si>
    <t>Choose two outdoor study areas that are very different from one another (hilltop vs. bottom of a hill; forest vs. field; etc.).  For BOTH areas, do ONE of the following:</t>
  </si>
  <si>
    <t>Using the construction project provided or a plan you crate on your own, identify the items that would need to be included in an environmental impact statement for the project planned.</t>
  </si>
  <si>
    <t>Find out about three career opportunities in environmental science.  Pick one and find out the education, training, and experience required for this profession.  Discuss this with your counselor, and explain why this profession might interest you.</t>
  </si>
  <si>
    <t>Make a timeline of the history of environmental science in America.  Identify the contribution made by the Boy Scouts of America to environmental science.  Include dates, names of people or organizations, and important events.</t>
  </si>
  <si>
    <t>• Air shed</t>
  </si>
  <si>
    <t>Conduct an experiment illustrating the green house effect.  Keep a journal of your data and observations.  Discuss your conclusions with your counselor.</t>
  </si>
  <si>
    <t>Discuss what is an ecosystem. Tell how it is maintained in nature and how it survives.</t>
  </si>
  <si>
    <t>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t>
  </si>
  <si>
    <t>Explain what is acid rain.   In your explanation, tell how it affects plants and the environment and the steps society can take to help reduce its effects.</t>
  </si>
  <si>
    <t>Conduct an experiment to show how living things react to thermal pollution.  Discuss your observations with your counselor.</t>
  </si>
  <si>
    <t>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t>
  </si>
  <si>
    <t>Do research on one species that was endangered or threatened but which has now recovered.  Find out how the organism recovered, and what its new status is.  Write a 100-word report on the species and discuss it with your counselor.</t>
  </si>
  <si>
    <t>With your parent's and counselor's approval, work with a natural resource professional to identify two projects that have been approved to improve the habitat for a threatened or endangered species in your area.  Visit the site of one of these projects and report on what you saw.</t>
  </si>
  <si>
    <t>Perform an experiment on packaging materials to find out which ones are biodegradable.  Discuss your conclusion with your counselor.</t>
  </si>
  <si>
    <t>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t>
  </si>
  <si>
    <t>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t>
  </si>
  <si>
    <r>
      <t xml:space="preserve">Cooking
</t>
    </r>
    <r>
      <rPr>
        <b/>
        <sz val="10"/>
        <rFont val="Arial"/>
        <family val="2"/>
      </rPr>
      <t>2014 Requirements</t>
    </r>
  </si>
  <si>
    <r>
      <rPr>
        <b/>
        <sz val="14"/>
        <rFont val="Arial"/>
        <family val="2"/>
      </rPr>
      <t>Environmental Science</t>
    </r>
    <r>
      <rPr>
        <b/>
        <sz val="12"/>
        <rFont val="Arial"/>
        <family val="2"/>
      </rPr>
      <t xml:space="preserve"> </t>
    </r>
    <r>
      <rPr>
        <b/>
        <sz val="10"/>
        <rFont val="Arial"/>
        <family val="2"/>
      </rPr>
      <t xml:space="preserve">
2015 Requirements</t>
    </r>
  </si>
  <si>
    <r>
      <t xml:space="preserve">Emergency Preparedness 
</t>
    </r>
    <r>
      <rPr>
        <b/>
        <sz val="10"/>
        <rFont val="Arial"/>
        <family val="2"/>
      </rPr>
      <t>2013 Requirements</t>
    </r>
  </si>
  <si>
    <t>Prepare an outline on what a family is and discuss this with your merit badge counselor. Tell why families are important to individuals and to society. Discuss how the actions of one member can affect other members.</t>
  </si>
  <si>
    <t>List several reasons why you are important to your family and discuss this with your parents or guardians and with your merit badge counselor.</t>
  </si>
  <si>
    <t>Prepare a list of your regular home duties or chores (at least five) and do them for 90 days. Keep a record of how often you do each of them. Discuss with your counselor the effect your chores had on your family.</t>
  </si>
  <si>
    <t>With the approval of your parents or guardians and your merit badge counselor, decide on and carry out a project that you would do around the home that would benefit your family. Submit a report to your merit badge counselor outlining how the project benefited your family.</t>
  </si>
  <si>
    <t>Plan and carry out a project that involves the participation of your family. After completing the project, discuss the following with your merit badge counselor:</t>
  </si>
  <si>
    <t>The objective or goal of the project</t>
  </si>
  <si>
    <t>how individual members of your family participated</t>
  </si>
  <si>
    <t>The results of the project</t>
  </si>
  <si>
    <t>Discuss with your merit badge counselor how to plan and carry out a family meeting.</t>
  </si>
  <si>
    <t>After this discussion, plan and carry out a family meeting to include the following subjects:</t>
  </si>
  <si>
    <t>Avoiding substance abuse, including tobacco, alcohol, and drugs, all of which negatively affect your health and well-being.</t>
  </si>
  <si>
    <t>How your chores in requirement 3 contributed to your role in the family.</t>
  </si>
  <si>
    <t>Personal and family finances.</t>
  </si>
  <si>
    <t>Understanding the growing-up process and how the body changes, and making responsible decisions dealing with sex.</t>
  </si>
  <si>
    <t>A crisis situation within your family.</t>
  </si>
  <si>
    <t>The effect of technology on your family.</t>
  </si>
  <si>
    <t>Good etiquette and manners.</t>
  </si>
  <si>
    <t>Discuss with your counselor your understanding of the responsibilities of a parent.</t>
  </si>
  <si>
    <t>Discuss with your counselor your understanding of what makes an effective father and why, and your thoughts on the father's role in the family.</t>
  </si>
  <si>
    <t>http://boyslife.org/about-scouts/merit-badge-requirements/3097/family-life/</t>
  </si>
  <si>
    <r>
      <t>Family Life</t>
    </r>
    <r>
      <rPr>
        <b/>
        <sz val="10"/>
        <rFont val="Arial"/>
        <family val="2"/>
      </rPr>
      <t xml:space="preserve">
2015 Requirements</t>
    </r>
  </si>
  <si>
    <t>Emergency Preparedness    Emergency Preparedness    Emergency Preparedness    Emergency Preparedness    Emergency Preparedness    Emergency Preparedness    Emergency Preparedness    Emergency Preparedness    Emergency Preparedness</t>
  </si>
  <si>
    <t xml:space="preserve">Environmental Science    Environmental Science    Environmental Science    Environmental Science    Environmental Science    Environmental Science    Environmental Science    Environmental Science    Environmental Science    Environmental Science    Environmental Science    Environmental Science    Environmental Science    Environmental Science    </t>
  </si>
  <si>
    <t xml:space="preserve">Family Life    Family Life    Family Life    Family Life    Family Life    Family Life    Family Life    Family Life    Family Life    Family Life    Family Life    </t>
  </si>
  <si>
    <r>
      <t>First Aid</t>
    </r>
    <r>
      <rPr>
        <b/>
        <sz val="10"/>
        <rFont val="Arial"/>
        <family val="2"/>
      </rPr>
      <t xml:space="preserve">
2015 Requirements</t>
    </r>
  </si>
  <si>
    <t>Satisfy your counselor that you have current knowledge of all first-aid requirements for Tenderfoot, Second Class, and First Class ranks.</t>
  </si>
  <si>
    <t>Explain how you would obtain emergency medical assistance from your home, on a wilderness camping trip, and during an activity on open water.</t>
  </si>
  <si>
    <t>Define the term triage. Explain the steps necessary to assess and handle a medical emergency until help arrives.</t>
  </si>
  <si>
    <t>Prepare a first-aid kit for your home. Display and discuss its contents with your counselor.</t>
  </si>
  <si>
    <t>Explain what action you should take for someone who shows signals of shock, for someone who shows signals of a heart attack, and for someone who shows signals of stroke.</t>
  </si>
  <si>
    <t>Identify the conditions that must exist before performing CPR on a person. Then demonstrate proper technique in performing CPR using a training device approved by your counselor.</t>
  </si>
  <si>
    <t>Explain the use of an automated external defibrillator (AED).</t>
  </si>
  <si>
    <t>3d</t>
  </si>
  <si>
    <t>Show the steps that need to be taken for someone suffering from a severe cut on the leg and on the wrist. Tell the dangers in the use of a tourniquet and the conditions under which its use is justified.</t>
  </si>
  <si>
    <t>3e</t>
  </si>
  <si>
    <t>Explain when a bee sting could be life threatening and what action should be taken for prevention and for first aid.</t>
  </si>
  <si>
    <t>3f</t>
  </si>
  <si>
    <t>Explain the symptoms of heatstroke and what action should be taken for first aid and for prevention.</t>
  </si>
  <si>
    <t>Describe the signals of a broken bone. Show first-aid procedures for handling fractures (broken bones), including open (compound) fractures of the forearm, wrist, upper leg, and lower leg using improvised materials.</t>
  </si>
  <si>
    <t>Describe the symptoms and possible complications and demonstrate proper procedures for treating suspected injuries to the head, neck, and back. Explain what measures should be taken to reduce the possibility of further complicating these injuries.</t>
  </si>
  <si>
    <t>5f</t>
  </si>
  <si>
    <t>5g</t>
  </si>
  <si>
    <t>5h</t>
  </si>
  <si>
    <t>5i</t>
  </si>
  <si>
    <t>5j</t>
  </si>
  <si>
    <t>If a sick or an injured person must be moved, tell how you would determine the best method. Demonstrate this method.</t>
  </si>
  <si>
    <t>With helpers under your supervision, improvise a stretcher and move a presumably unconscious person.</t>
  </si>
  <si>
    <t>With your counselor’s approval, arrange a visit with your patrol or troop to an emergency medical facility or through an American Red Cross chapter for a demonstration of how an AED is used.</t>
  </si>
  <si>
    <t>Teach another Scout a first-aid skill selected by your counselor.</t>
  </si>
  <si>
    <t>Describe the symptoms, proper first-aid procedures, and possible prevention measures for hypothermia</t>
  </si>
  <si>
    <t>Describe the symptoms, proper first-aid procedures, and possible prevention measures for frostbite</t>
  </si>
  <si>
    <t>Describe the symptoms, proper first-aid procedures, and possible prevention measures for dehydration</t>
  </si>
  <si>
    <t>Describe the symptoms, proper first-aid procedures, and possible prevention measures for bruises, sprains</t>
  </si>
  <si>
    <t>Describe the symptoms, proper first-aid procedures, and possible prevention measures for burns</t>
  </si>
  <si>
    <t>Describe the symptoms, proper first-aid procedures, and possible prevention measures for abdominal pain</t>
  </si>
  <si>
    <t>Describe the symptoms, proper first-aid procedures, and possible prevention measures for knocked out tooth</t>
  </si>
  <si>
    <t>Describe the symptoms, proper first-aid procedures, and possible prevention measures for muscle cramps</t>
  </si>
  <si>
    <t>Describe the symptoms, proper first-aid procedures, and possible prevention measures for convulsion/seizure</t>
  </si>
  <si>
    <t>Describe the symptoms, proper first-aid procedures, and possible prevention measures for loosened teeth</t>
  </si>
  <si>
    <t>Explain the standard precautions as applied to blood borne pathogens.</t>
  </si>
  <si>
    <t>First Aid    First Aid    First Aid    First Aid    First Aid    First Aid    First Aid    First Aid    First Aid    First Aid    First Aid    First Aid    First Aid    First Aid    First Aid    First Aid    First Aid    First Aid    First Aid</t>
  </si>
  <si>
    <r>
      <t xml:space="preserve">Hiking   </t>
    </r>
    <r>
      <rPr>
        <b/>
        <sz val="10"/>
        <rFont val="Arial"/>
        <family val="2"/>
      </rPr>
      <t xml:space="preserve">
2013 Requirements
</t>
    </r>
    <r>
      <rPr>
        <sz val="10"/>
        <rFont val="Arial"/>
        <family val="2"/>
      </rPr>
      <t>Enter</t>
    </r>
    <r>
      <rPr>
        <b/>
        <sz val="10"/>
        <rFont val="Arial"/>
        <family val="2"/>
      </rPr>
      <t xml:space="preserve"> A </t>
    </r>
    <r>
      <rPr>
        <sz val="10"/>
        <rFont val="Arial"/>
        <family val="2"/>
      </rPr>
      <t>for Achieved</t>
    </r>
  </si>
  <si>
    <t>Explain to your counselor the most likely hazards you may encounter while hiking, and what you should do to anticipate, help prevent, mitigate, and respond to these hazards.</t>
  </si>
  <si>
    <t>Show that you know first aid for injuries or illnesses that could occur while hiking, including hypothermia, heatstroke, heat exhaustion, frostbite, dehydration, sunburn, sprained ankle, insect stings, tick bites, snakebite, blisters, hyperventilation, and altitude sickness.</t>
  </si>
  <si>
    <t>Explain and, where possible, show the points of good hiking practices including the principles of Leave No Trace, hiking safety in the daytime and at night, courtesy to others, choice of footwear, and proper care of feet and footwear.</t>
  </si>
  <si>
    <t>Explain how hiking is an aerobic activity. Develop a plan for conditioning yourself for 10-mile hikes, and describe how you will increase your fitness for longer hikes.</t>
  </si>
  <si>
    <t>Make a written plan for a 10-mile hike. Include map routes, a clothing and equipment list, and a list of items for a trail lunch.</t>
  </si>
  <si>
    <r>
      <t xml:space="preserve">Take five hikes, each on a different day, and each of 10 continuous miles. You may stop for as many short rest periods as needed, as well as one meal, during each hike, but </t>
    </r>
    <r>
      <rPr>
        <b/>
        <i/>
        <sz val="10"/>
        <rFont val="Arial"/>
        <family val="2"/>
      </rPr>
      <t>not</t>
    </r>
    <r>
      <rPr>
        <sz val="10"/>
        <rFont val="Arial"/>
        <family val="2"/>
      </rPr>
      <t xml:space="preserve"> for an extended period (example: overnight). Prepare a hike plan for each hike.</t>
    </r>
  </si>
  <si>
    <r>
      <t xml:space="preserve">Take a hike of 20 continuous miles in one day following a hike plan you have prepared. You may stop for as many short rest periods as needed, as well as one meal, but </t>
    </r>
    <r>
      <rPr>
        <b/>
        <i/>
        <sz val="10"/>
        <rFont val="Arial"/>
        <family val="2"/>
      </rPr>
      <t>not</t>
    </r>
    <r>
      <rPr>
        <sz val="10"/>
        <rFont val="Arial"/>
        <family val="2"/>
      </rPr>
      <t xml:space="preserve"> for an extended period (example: overnight).</t>
    </r>
  </si>
  <si>
    <t>After each of the hikes (or during each hike if on one continuous "trek") in requirements 5 and 6, write a short report of your experience. Give dates and descriptions of routes covered, the weather, and interesting things you saw. Share this report with your merit badge counselor.</t>
  </si>
  <si>
    <t>Hiking    Hiking    Hiking    Hiking    Hiking    Hiking    Hiking    Hiking    Hiking    Hiking    Hiking    Hiking    Hiking    Hiking    Hiking</t>
  </si>
  <si>
    <t>Complete 2nd Class requirements 5a - 5d, and 1st Class requirements 6a - 6e</t>
  </si>
  <si>
    <t>Swim continuously for 400 yards using each of the following strokes in a strong manner for at least 50 continuous yards: front crawl, sidestroke, breaststroke, and elementary backstroke.</t>
  </si>
  <si>
    <t>Explain the following:</t>
  </si>
  <si>
    <t>Common drowning situations and how to prevent them.</t>
  </si>
  <si>
    <t>How to identify persons in the water who need assistance.</t>
  </si>
  <si>
    <t>The order of methods in water rescue.</t>
  </si>
  <si>
    <t>How rescue techniques vary depending on the setting and the condition of the person needing assistance.</t>
  </si>
  <si>
    <t>Situations for which in-water rescues should not be undertaken.</t>
  </si>
  <si>
    <t>Demonstrate "reaching" rescues using various items such as arms, legs, towels, shirts, paddles, and poles.</t>
  </si>
  <si>
    <t>Demonstrate "throwing" rescues using various items such as lines, ring buoys, rescue bags, and free-floating supports. Successfully place at least one such aid within reach of a practice victim 25 feet from shore.</t>
  </si>
  <si>
    <t>Show or explain the use of rowboats, canoes, or other small craft in performing rescues.</t>
  </si>
  <si>
    <t>List various items that can be used as rescue aids in a noncontact swimming rescue. Explain why buoyant aids are preferred.</t>
  </si>
  <si>
    <r>
      <t>Lifesaving</t>
    </r>
    <r>
      <rPr>
        <b/>
        <sz val="10"/>
        <rFont val="Arial"/>
        <family val="2"/>
      </rPr>
      <t xml:space="preserve">
2001 Requirements*</t>
    </r>
  </si>
  <si>
    <t>Present a rescue tube to the subject, release it, and escort the victim to safety.</t>
  </si>
  <si>
    <t>Present a rescue tube to the subject and use it to tow the victim to safety.</t>
  </si>
  <si>
    <t>Present a buoyant aid other than a rescue tube to the subject, release it, and escort the victim to safety.</t>
  </si>
  <si>
    <t>7d</t>
  </si>
  <si>
    <t>Present a buoyant aid other than a rescue tube to the subject and use it to tow the victim to safety.</t>
  </si>
  <si>
    <t>7e</t>
  </si>
  <si>
    <t>Explain the importance of avoiding contact with an active victim and describe lead-and-wait tactics.</t>
  </si>
  <si>
    <t>Perform the following equipment-based rescues for a conscious practice subject 30 feet from shore. Use a proper entry and a strong approach stroke. Speak to the subject to determine his condition and to provide instructions and encouragement.</t>
  </si>
  <si>
    <t>Provide a swim-along assist for a calm, responsive, tired swimmer moving with a weak forward stroke.</t>
  </si>
  <si>
    <t>Perform an armpit tow for a calm, responsive, tired swimmer resting with a back float.</t>
  </si>
  <si>
    <t>Perform a cross-chest carry for an exhausted, passive victim who does not respond to instructions to aid himself.</t>
  </si>
  <si>
    <t>In deep water, show how to escape from a victim's grasp on your wrist. Repeat for front and rear holds about the head and shoulders.</t>
  </si>
  <si>
    <t>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t>
  </si>
  <si>
    <t>11a</t>
  </si>
  <si>
    <t>Perform an equipment assist using a buoyant aid.</t>
  </si>
  <si>
    <t>11b</t>
  </si>
  <si>
    <t>Perform a front approach and wrist tow.</t>
  </si>
  <si>
    <t>11c</t>
  </si>
  <si>
    <t>Perform a rear approach and armpit tow.</t>
  </si>
  <si>
    <t>12a</t>
  </si>
  <si>
    <t>12b</t>
  </si>
  <si>
    <t>Repeat 12a using a headfirst surface dive.</t>
  </si>
  <si>
    <t>13a</t>
  </si>
  <si>
    <t>Describe how to recognize the need for rescue breathing and CPR.</t>
  </si>
  <si>
    <t>13b</t>
  </si>
  <si>
    <t>Demonstrate proper CPR technique for at least 3 minutes using a mannequin designed to simulate ventilations and compressions.</t>
  </si>
  <si>
    <t>14a</t>
  </si>
  <si>
    <t>Explain the signs and symptoms of a spinal injury.</t>
  </si>
  <si>
    <t>14b</t>
  </si>
  <si>
    <t>14c</t>
  </si>
  <si>
    <t>Show that you know first aid for other injuries or illnesses that could occur while swimming or boating, including hypothermia, heat reactions, muscle cramps, sunburn, stings, and hyperventilation.</t>
  </si>
  <si>
    <t>Remove street clothes in 20 seconds or less and use a non-buoyant aid, such as a shirt or towel, to tow the subject to safety. Explain when it is appropriate to remove heavy clothing before attempting a swimming rescue.</t>
  </si>
  <si>
    <t>Perform the following non-equipment rescues for a conscious practice subject 30 feet from shore. Begin in the water from a position near the subject. Speak to the subject to determine his condition and to provide instructions and encouragement.</t>
  </si>
  <si>
    <t>Recover a 10-pound weight in 8 to 10 feet of water using a feet first surface dive.</t>
  </si>
  <si>
    <t>Support a face up victim in calm, shallow water.</t>
  </si>
  <si>
    <t>Turn a subject from a facedown to a face up position while maintaining support.</t>
  </si>
  <si>
    <t>Lifesaving    Lifesaving    Lifesaving    Lifesaving    Lifesaving    Lifesaving    Lifesaving    Lifesaving    Lifesaving    Lifesaving    Lifesaving    Lifesaving    Lifesaving    Lifesaving    Lifesaving    Lifesaving    Lifesaving    Lifesaving    Lifesaving</t>
  </si>
  <si>
    <r>
      <t>Note</t>
    </r>
    <r>
      <rPr>
        <sz val="10"/>
        <rFont val="Arial"/>
        <family val="2"/>
      </rPr>
      <t>:  The requirements for the Lifesaving merit badge were officially updated in 2009, but the only change was the removal of the alternative requirements allowance for scouts with disabilities for requirement 1a.  So, essentially, there were no real changes to the actual requirements.  Also, Requirement 1 references to 2nd and 1st Class requirements updated to match 2016 program</t>
    </r>
  </si>
  <si>
    <t>http://boyslife.org/about-scouts/merit-badge-requirements/3275/lifesaving/</t>
  </si>
  <si>
    <t>http://boyslife.org/about-scouts/merit-badge-requirements/3111/hiking/</t>
  </si>
  <si>
    <t>http://boyslife.org/merit-badges/first-aid-merit-badge/</t>
  </si>
  <si>
    <r>
      <t>Personal Fitness</t>
    </r>
    <r>
      <rPr>
        <b/>
        <sz val="10"/>
        <rFont val="Arial"/>
        <family val="2"/>
      </rPr>
      <t xml:space="preserve">
2015 Requirements</t>
    </r>
  </si>
  <si>
    <t>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t>
  </si>
  <si>
    <t>Why physical exams are important.</t>
  </si>
  <si>
    <t>Why preventive habits (such as exercising regularly) are important in maintaining good health, and how the use of tobacco products, alcohol, and other harmful substances can negatively affect your personal fitness.</t>
  </si>
  <si>
    <t>Diseases that can be prevented and how.</t>
  </si>
  <si>
    <t>The seven warning signs of cancer.</t>
  </si>
  <si>
    <t>The youth risk factors that affect cardiovascular fitness in adulthood.</t>
  </si>
  <si>
    <t>Have a dental examination. Get a statement saying that your teeth have been checked and cared for. Tell how to care for your teeth.</t>
  </si>
  <si>
    <t>Explain to your merit badge counselor verbally or in writing what personal fitness means to you, including:</t>
  </si>
  <si>
    <t>Components of personal fitness.</t>
  </si>
  <si>
    <t>Reasons for being fit in all components.</t>
  </si>
  <si>
    <t>What it means to be mentally healthy.</t>
  </si>
  <si>
    <t>What it means to be physically healthy and fit.</t>
  </si>
  <si>
    <t>What it means to be socially healthy. Discuss your activity in the areas of healthy social fitness.</t>
  </si>
  <si>
    <t>What you can do to prevent social, emotional, or mental problems.</t>
  </si>
  <si>
    <t>Are you free from all curable diseases? Are you living in such a way that your risk of preventable diseases is minimized?</t>
  </si>
  <si>
    <t>Are you immunized and vaccinated according to the advice of your health-care provider?</t>
  </si>
  <si>
    <t>Do you understand the meaning of a nutritious diet and know why it is important for you? Does your diet include foods from all food groups?</t>
  </si>
  <si>
    <t>Are your body weight and composition what you would like them to be, and do you know how to modify them safely through exercise, diet, and lifestyle?</t>
  </si>
  <si>
    <t>Do you carry out daily activities without noticeable effort? Do you have extra energy for other activities?</t>
  </si>
  <si>
    <t>Are you free from habits relating to poor nutrition and the use of alcohol, tobacco, drugs, and other practices that could be harmful to your health?</t>
  </si>
  <si>
    <t>3g</t>
  </si>
  <si>
    <t>Do you participate in a regular exercise program or recreational activities?</t>
  </si>
  <si>
    <t>3h</t>
  </si>
  <si>
    <t>Do you sleep well at night and wake up feeling ready to start the new day?</t>
  </si>
  <si>
    <t>3i</t>
  </si>
  <si>
    <t>Are you actively involved in the religious organization of your choice, and do you participate in its youth activities?</t>
  </si>
  <si>
    <t>3j</t>
  </si>
  <si>
    <t>Do you spend quality time with your family and friends in social and recreational activities?</t>
  </si>
  <si>
    <t>3k</t>
  </si>
  <si>
    <t>Do you support family activities and efforts to maintain a good home life?</t>
  </si>
  <si>
    <t>Explain the components of physical fitness.</t>
  </si>
  <si>
    <t>Explain your weakest and strongest component of physical fitness.</t>
  </si>
  <si>
    <t>4d</t>
  </si>
  <si>
    <t>Explain the need to have a balance in all four components of physical fitness.</t>
  </si>
  <si>
    <t>Explain how the components of personal fitness relate to the Scout Law and Scout Oath.</t>
  </si>
  <si>
    <t>Explain the importance of good nutrition.</t>
  </si>
  <si>
    <t>Explain what good nutrition means to you.</t>
  </si>
  <si>
    <t>Explain how good nutrition is related to the other components of personal fitness.</t>
  </si>
  <si>
    <t>Explain the three components of a sound weight (fat) control program.</t>
  </si>
  <si>
    <r>
      <t xml:space="preserve">Outline a comprehensive 12-week physical fitness program using the results of your fitness tests. Be sure your program incorporates the endurance, intensity, and warm-up guidelines discussed in the </t>
    </r>
    <r>
      <rPr>
        <i/>
        <sz val="10"/>
        <rFont val="Arial"/>
      </rPr>
      <t>Personal Fitness</t>
    </r>
    <r>
      <rPr>
        <sz val="10"/>
        <rFont val="Arial"/>
      </rPr>
      <t xml:space="preserve"> merit badge pamphlet. Before beginning your exercises, have the program approved by your counselor and parents.</t>
    </r>
  </si>
  <si>
    <t>Find out about three career opportunities in personal fitness. Pick one and find out the education, training, and experience required for this profession. Discuss what you learned with your counselor, and explain why this profession might interest you.</t>
  </si>
  <si>
    <t>Flexibility - Distance stretched on 4th attempt of a sit and reach.</t>
  </si>
  <si>
    <t>Aerobic - run 9 minutes OR 1 mile.</t>
  </si>
  <si>
    <t>Strength - Sit-ups done correctly in 60 seconds.</t>
  </si>
  <si>
    <t>Strength - Pull-ups done correctly in 60 seconds.</t>
  </si>
  <si>
    <t>Strength - Push-ups done correctly in 60 seconds.</t>
  </si>
  <si>
    <t>Body Composition - right arm.</t>
  </si>
  <si>
    <t>Body Composition - shoulders.</t>
  </si>
  <si>
    <t>Body Composition - chest.</t>
  </si>
  <si>
    <t>Body Composition - abdomen.</t>
  </si>
  <si>
    <t>Body Composition - right thigh.</t>
  </si>
  <si>
    <r>
      <t>Personal Management</t>
    </r>
    <r>
      <rPr>
        <b/>
        <sz val="10"/>
        <rFont val="Arial"/>
        <family val="2"/>
      </rPr>
      <t xml:space="preserve">
2004 Requirements</t>
    </r>
  </si>
  <si>
    <t>Choose an item that your family might want to purchase that is considered a major expense.</t>
  </si>
  <si>
    <t>Write a plan that tells how your family would save money for the purchase identified in requirement 1a.</t>
  </si>
  <si>
    <t>Discuss the plan with your merit badge counselor.</t>
  </si>
  <si>
    <t>Discuss the plan with your family.</t>
  </si>
  <si>
    <t>Discuss how other family needs must be considered in this plan.</t>
  </si>
  <si>
    <t>Develop a written shopping strategy for the purchase identified in requirement 1a.</t>
  </si>
  <si>
    <t>Determine the quality of the item or service (using consumer publications or ratings systems).</t>
  </si>
  <si>
    <t>Comparison shop for the item. Find out where you can buy the item for the best price. (Provide prices from at least two different price sources.) Call around; study ads. Look for a sale or discount coupon. Consider alternatives. Can you buy the item used? Should you wait for a sale?</t>
  </si>
  <si>
    <t>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t>
  </si>
  <si>
    <t>Compare expected income with expected expenses.  If expenses exceed income, determine steps to balance your budget.  If income exceed expenses, state how you would use the excess money (new goal, savings, etc.)</t>
  </si>
  <si>
    <t>Discuss with your merit badge counselor FIVE of the following concepts:</t>
  </si>
  <si>
    <t>h</t>
  </si>
  <si>
    <t>The emotions you feel when you receive money.</t>
  </si>
  <si>
    <t>Your understanding of how the amount of money you have with you affects your spending habits.</t>
  </si>
  <si>
    <t>Your thoughts when you buy something new and your thoughts about the same item three months later. Explain the concept of buyer's remorse.</t>
  </si>
  <si>
    <t>How hunger affects you when shopping for food items (snacks, groceries).</t>
  </si>
  <si>
    <t>Your experience of an item you have purchased after seeing or hearing advertisements for it. Did the item work as well as advertised?</t>
  </si>
  <si>
    <t>Your understanding of what happens when you put money into a savings account.</t>
  </si>
  <si>
    <t>Charitable giving. Explain its purpose and your thoughts about it.</t>
  </si>
  <si>
    <t>What you can do to better manage your money.</t>
  </si>
  <si>
    <t>Explain the differences between saving and investing, including reasons for using one over the other.</t>
  </si>
  <si>
    <t>Explain the concepts of return on investment and risk.</t>
  </si>
  <si>
    <t>Explain the concepts of simple interest and compound interest and how these affected the results of your investment exercise.</t>
  </si>
  <si>
    <t>Select five publicly traded stocks. Explain to your merit badge counselor the importance of the following information for each stock:</t>
  </si>
  <si>
    <t>Current price.</t>
  </si>
  <si>
    <t>How much the price changed from the previous day.</t>
  </si>
  <si>
    <t>The 52-week high and the 52-week low prices.</t>
  </si>
  <si>
    <t>Pretend you have $1,000 to save, invest, and help prepare yourself for the future. Explain to your merit badge counselor the advantages or disadvantages of saving or investing in each of the following:</t>
  </si>
  <si>
    <t>Common stock.</t>
  </si>
  <si>
    <t>Mutual funds.</t>
  </si>
  <si>
    <t>Life insurance.</t>
  </si>
  <si>
    <t>Certificate of deposit (CD).</t>
  </si>
  <si>
    <t>Explain what a loan is, what interest is, and how the annual percentage rate (APR) measures the true cost of a loan.</t>
  </si>
  <si>
    <t>Explain the different ways to borrow money.</t>
  </si>
  <si>
    <t>Explain the differences between a charge card, debit card, and credit card. What are the costs and pitfalls of using these financial tools? Explain why it is unwise to make only the minimum payment on your credit card.</t>
  </si>
  <si>
    <t>Explain credit reports and how personal responsibility can affect your credit report.</t>
  </si>
  <si>
    <t>Explain ways to reduce or eliminate debt.</t>
  </si>
  <si>
    <t>Demonstrate to your merit badge counselor your understanding of time management by doing the following:</t>
  </si>
  <si>
    <t>Write a "to do" list of tasks or activities, such as homework assignments, chores, and personal projects, that must be done in the coming week. List these in order of importance to you.</t>
  </si>
  <si>
    <t>Make a seven-day calendar or schedule. Put in your set activities, such as school classes, sports practices or games, jobs or chores, and/or Scout or place of worship or club meetings, then plan when you will do all the tasks from your "to do" list between your set activities.</t>
  </si>
  <si>
    <t>Follow the one-week schedule you planned. Keep a daily diary or journal during each of the seven days of this week's activities, writing down when you completed each of the tasks on your "to do" list compared to when you scheduled them.</t>
  </si>
  <si>
    <t>Review your "to do" list, one-week schedule, and diary/ journal to understand when your schedule worked and when it did not work. With your merit badge counselor, discuss and understand what you learned from this requirement and what you might do differently the next time.</t>
  </si>
  <si>
    <t>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t>
  </si>
  <si>
    <t>Define the project. What is your goal?</t>
  </si>
  <si>
    <t>Develop a timeline for your project that shows the steps you must take from beginning to completion.</t>
  </si>
  <si>
    <t>Describe your project.</t>
  </si>
  <si>
    <t>Develop a list of resources. Identify how these resources will help you achieve your goal.</t>
  </si>
  <si>
    <t>Develop a budget for your project.</t>
  </si>
  <si>
    <t>Choose a career you might want to enter after high school or college graduation.</t>
  </si>
  <si>
    <t>Research your anticipated career and discuss with your merit badge counselor what you have learned about qualifications such as education, skills, and experience.</t>
  </si>
  <si>
    <t>10a</t>
  </si>
  <si>
    <t>10b</t>
  </si>
  <si>
    <t>http://boyslife.org/about-scouts/merit-badge-requirements/3135/personal-management/</t>
  </si>
  <si>
    <t>Savings account or U.S. savings bond.</t>
  </si>
  <si>
    <t>Personal Management    Personal Management    Personal Management    Personal Management    Personal Management    Personal Management    Personal Management    Personal Management    Personal Management    Personal Management    Personal Management    Personal Management</t>
  </si>
  <si>
    <t xml:space="preserve">Personal Fitness    Personal Fitness    Personal Fitness    Personal Fitness    Personal Fitness    Personal Fitness    Personal Fitness    Personal Fitness    Personal Fitness    Personal Fitness    Personal Fitness    Personal Fitness    Personal Fitness    Personal Fitness    </t>
  </si>
  <si>
    <t>Troop Merit Badge Counselors for Sustainability Merit Badge:</t>
  </si>
  <si>
    <t>http://boyslife.org/about-scouts/merit-badge-requirements/43077/sustainability/</t>
  </si>
  <si>
    <t>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t>
  </si>
  <si>
    <t>Do A and either B OR C of the following:</t>
  </si>
  <si>
    <t>Water</t>
  </si>
  <si>
    <t>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t>
  </si>
  <si>
    <t>C</t>
  </si>
  <si>
    <t>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t>
  </si>
  <si>
    <r>
      <t>Sustainability</t>
    </r>
    <r>
      <rPr>
        <b/>
        <sz val="10"/>
        <rFont val="Arial"/>
        <family val="2"/>
      </rPr>
      <t xml:space="preserve">
2015 Requirements</t>
    </r>
  </si>
  <si>
    <t>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t>
  </si>
  <si>
    <t>Food</t>
  </si>
  <si>
    <t>Community</t>
  </si>
  <si>
    <t>Energy</t>
  </si>
  <si>
    <t>Stuff</t>
  </si>
  <si>
    <t>Develop and implement a plan that attempts to reduce your household food waste. Establish a baseline and then track and record your results for two weeks. Report your results to your family and counselor.</t>
  </si>
  <si>
    <t>Discuss with your counselor the ways individuals, families, and communities can create their own food sources (potted plants, family garden, rooftop garden, neighborhood or community garden). Tell how this plan might contribute to a more sustainable way of life if practiced globally.</t>
  </si>
  <si>
    <t>Discuss with your counselor factors that limit the availability of food and food production in different regions of the world. Tell three ways these factors influence the sustainability of worldwide food supplies.</t>
  </si>
  <si>
    <t>Draw a rough sketch depicting how you would design a sustainable community. Share your sketch with your counselor, and explain how the housing, work locations, shops, schools, and transportation systems affect energy, pollution, natural resources, and the economy of the community.</t>
  </si>
  <si>
    <t>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t>
  </si>
  <si>
    <t>Review a current housing needs assessment for your town, city, county, or state. Discuss with your counselor how birth and death rates affect sufficient housing, and how a lack of housing (or too much housing) can influence the sustainability of a local or global area.</t>
  </si>
  <si>
    <t>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t>
  </si>
  <si>
    <t>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t>
  </si>
  <si>
    <t>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t>
  </si>
  <si>
    <t>Keep a log of the "stuff" your family purchases (excluding food items) for two weeks. In your log, categorize each purchase as an essential need (such as soap) or a desirable want (such as a DVD). Share what you learn with your counselor.</t>
  </si>
  <si>
    <t>Plan a project that involves the participation of your family to identify the "stuff" your family no longer needs. Complete your project by donating, repurposing, or recycling these items.</t>
  </si>
  <si>
    <t>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t>
  </si>
  <si>
    <t>Explain to your counselor how the planetary life-support systems (soil, climate, freshwater, atmospheric, nutrient, oceanic, ecosystems, and species) support life on Earth and interact with one another.</t>
  </si>
  <si>
    <t>Tell how the harvesting or production of raw materials (by extraction or recycling), along with distribution of the resulting products, consumption, and disposal/repurposing, influences current and future sustainability thinking and planning.</t>
  </si>
  <si>
    <t>Explore TWO of the following categories. Have a discussion with your family about the two you select. In your discussion, include your observations, and best and worst practices. Share what you learn with your counselor.</t>
  </si>
  <si>
    <r>
      <t>Plastic waste.</t>
    </r>
    <r>
      <rPr>
        <sz val="10"/>
        <rFont val="Arial"/>
        <family val="2"/>
      </rPr>
      <t xml:space="preserve"> Discuss the impact plastic waste has on the environment (land, water, air). Learn about the number system for plastic recyclables, and determine which plastics are more commonly recycled. Find out what the trash vortex is and how it was formed.</t>
    </r>
  </si>
  <si>
    <r>
      <t>Electronic waste.</t>
    </r>
    <r>
      <rPr>
        <sz val="10"/>
        <rFont val="Arial"/>
        <family val="2"/>
      </rPr>
      <t xml:space="preserve"> Choose three electronic devices in your household. Find out the average lifespan of each, what happens to these devices once they pass their useful life, and whether they can be recycled in whole or part. Discuss the impact of electronic waste on the environment.</t>
    </r>
  </si>
  <si>
    <r>
      <t>Food waste.</t>
    </r>
    <r>
      <rPr>
        <sz val="10"/>
        <rFont val="Arial"/>
        <family val="2"/>
      </rPr>
      <t xml:space="preserve"> Learn about the value of composting and how to start a compost pile. Start a compost pile appropriate for your living situation. Tell what can be done with the compost when it is ready for use.</t>
    </r>
  </si>
  <si>
    <r>
      <t>Species decline.</t>
    </r>
    <r>
      <rPr>
        <sz val="10"/>
        <rFont val="Arial"/>
        <family val="2"/>
      </rPr>
      <t xml:space="preserve"> Explain the term species (plant or animal) decline. Discuss the human activities that contribute to species decline, what can be done to help reverse the decline, and its impact on a sustainable environment.</t>
    </r>
  </si>
  <si>
    <r>
      <t>World population.</t>
    </r>
    <r>
      <rPr>
        <sz val="10"/>
        <rFont val="Arial"/>
        <family val="2"/>
      </rPr>
      <t xml:space="preserve"> Learn how the world's population affects the sustainability of Earth. Discuss three human activities that may contribute to putting Earth at risk, now and in the future.</t>
    </r>
  </si>
  <si>
    <r>
      <t>Climate change.</t>
    </r>
    <r>
      <rPr>
        <sz val="10"/>
        <rFont val="Arial"/>
        <family val="2"/>
      </rPr>
      <t xml:space="preserve"> Find a world map that shows the pattern of temperature change for a period of at least 100 years. Share this map with your counselor, and discuss three factors that scientists believe affect the global weather and temperature.</t>
    </r>
  </si>
  <si>
    <t>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t>
  </si>
  <si>
    <t>Discuss with your counselor how living by the Scout Oath and Scout Law in your daily life helps promote sustainability and good stewardship.</t>
  </si>
  <si>
    <t>Learn about career opportunities in the sustainability field. Pick one and find out the education, training, and experience required. Discuss what you have learned with your counselor and explain why this career might interest you.</t>
  </si>
  <si>
    <t>Sustainability    Sustainability    Sustainability    Sustainability    Sustainability    Sustainability    Sustainability    Sustainability    Sustainability    Sustainability    Sustainability    Sustainability    Sustainability    Sustainability    Sustainability    Sustainability    Sustainability    Sustainability    Sustainability    Sustainability    Sustainability    Sustainability    Sustainability    Sustainability</t>
  </si>
  <si>
    <r>
      <t>Swimming</t>
    </r>
    <r>
      <rPr>
        <b/>
        <sz val="10"/>
        <rFont val="Arial"/>
        <family val="2"/>
      </rPr>
      <t xml:space="preserve">
2014 Requirements</t>
    </r>
  </si>
  <si>
    <t>http://boyslife.org/about-scouts/merit-badge-requirements/3163/swimming/</t>
  </si>
  <si>
    <t>Explain to your counselor how Scouting's Safe Swim Defense plan anticipates, helps prevent and mitigate, and provides responses to likely hazards you may encounter during swimming activities.</t>
  </si>
  <si>
    <t>Discuss the prevention and treatment of health concerns that could occur while swimming, including hypothermia, dehydration, sunburn, heat exhaustion, heatstroke, muscle cramps, hyperventilation, spinal injury, stings and bites, and cuts and scrapes.</t>
  </si>
  <si>
    <t>Before doing the following requirements, successfully complete the BSA swimmer test.</t>
  </si>
  <si>
    <t>Swim continuously for 150 yards using the following strokes in good form and in a strong manner: front crawl or trudgen for 25 yards, back crawl for 25 yards, sidestroke for 25 yards, breaststroke for 25 yards, and elementary backstroke for 50 yards.</t>
  </si>
  <si>
    <t>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t>
  </si>
  <si>
    <t>With a helper and a practice victim, show a line rescue both as tender and as rescuer. The practice victim should be approximately 30 feet from shore in deep water.</t>
  </si>
  <si>
    <t>Demonstrate survival floating for at least five minutes.</t>
  </si>
  <si>
    <t>While wearing a properly fitted U.S. Coast Guard approved life jacket, demonstrate the HELP and huddle positions. Explain their purposes.</t>
  </si>
  <si>
    <t>Explain why swimming or survival floating will hasten the onset of hypothermia in cold water.</t>
  </si>
  <si>
    <t>In water over your head, but not to exceed 10 feet, do each of the following:</t>
  </si>
  <si>
    <t>Do a headfirst surface dive (pike or tuck), and bring the object up again.</t>
  </si>
  <si>
    <t>Do a headfirst surface dive to a depth of at least 5 feet and swim underwater for three strokes. Come to the surface, take a breath, and repeat the sequence twice.</t>
  </si>
  <si>
    <t>Following the guidelines set in the BSA Safe Swim Defense, in water at least 7 feet deep*, show a standing headfirst dive from a dock or pool deck. Show a long shallow dive, also from the dock or pool deck.</t>
  </si>
  <si>
    <t>Explain the health benefits of regular aerobic exercise, and discuss why swimming is favored as both fitness and therapeutic exercise.</t>
  </si>
  <si>
    <t>Cooking</t>
  </si>
  <si>
    <t>Sustainability</t>
  </si>
  <si>
    <r>
      <t xml:space="preserve">Environmental Science    </t>
    </r>
    <r>
      <rPr>
        <b/>
        <i/>
        <sz val="10"/>
        <rFont val="Arial"/>
        <family val="2"/>
      </rPr>
      <t>-or-</t>
    </r>
  </si>
  <si>
    <t>Visit a place that is listed a National Historic Landmark or that is on the National Register of Historic Places.  Tell your counselor what you learned about the landmark or site and what you found interesting about it.</t>
  </si>
  <si>
    <t>For three days, keep a journal of your listening experience.  Identify one example of each of the following, and discuss with your counselor when you have listened to:
1) Obtain information
2) be persuaded
3) Appreciate or enjoy something
4) Understand someone's feelings</t>
  </si>
  <si>
    <t>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t>
  </si>
  <si>
    <t>List as many ways as you can think of to communicate with others.  For each type of communication, discuss with your counselor an instance when that method might not be appropriate or effective.</t>
  </si>
  <si>
    <t>Think of a creative way to describe yourself using, for example, a collage, short story or autobiography, drawing or series of photographs, or a song or skit.  Using the aid you created, make a presentation to your counselor about yourself.</t>
  </si>
  <si>
    <t>choose a concept, product, or service in which you have great confidence.  Build a sales plan based on its good points.  Try to persuade the counselor to agree with, use, or buy your concept, product or service.  After your sales talk, discuss with your counselor how persuasive you were.</t>
  </si>
  <si>
    <t>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t>
  </si>
  <si>
    <t>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t>
  </si>
  <si>
    <t>With your counselor's approval, develop a plan to teach a skill or inform someone about something.  Prepare teaching aids for your plan.  Carry out your plan.  With your counselor, determine whether the person has learned what you intended.</t>
  </si>
  <si>
    <t>Use desktop publishing to produce a newsletter, brochure, flier, or other printed material for your troop, class at school, or other group.  Include at least one article and one photograph or illustration.</t>
  </si>
  <si>
    <t>Find out about three career opportunities in communication.  Pick one and find out the education, training, and experience required for this profession.  Discuss this with your counselor, and explain why this profession might interest you.</t>
  </si>
  <si>
    <t>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t>
  </si>
  <si>
    <t>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t>
  </si>
  <si>
    <t>Cooking    Cooking    Cooking    Cooking    Cooking    Cooking    Cooking    Cooking    Cooking    Cooking    Cooking    Cooking    Cooking    Cooking    Cooking    Cooking    Cooking    Cooking    Cooking    Cooking    Cooking    Cooking    Cooking    Cooking    Cooking    Cooking    Cooking    Cooking    Cooking    Cooking    Cooking    Cooking    Cooking    Cooking    Cooking    Cooking</t>
  </si>
  <si>
    <t>Record your abilities on the following tests:</t>
  </si>
  <si>
    <t>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t>
  </si>
  <si>
    <t>Float face up in a resting position for at least one minute.</t>
  </si>
  <si>
    <t>Use the feet first method of surface diving and bring an object up from the bottom.</t>
  </si>
  <si>
    <t>- Increased to 20 Scouts</t>
  </si>
  <si>
    <t>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t>
  </si>
  <si>
    <t>Double-Click on the Tabs at the bottom of the page that say "Scout 1", "Scout 2", etc.  That will highlight the text.  Simply type the boy's name on the tab.  That will cause his name to proliferate throughout the spreadsheet.  Open Office users may need to unlock the sheet first and then save and reopen for the names to propagate</t>
  </si>
  <si>
    <r>
      <t xml:space="preserve">Take five hikes, each on a different day, and each of continuous miles.  Hikes must be in the order of </t>
    </r>
    <r>
      <rPr>
        <b/>
        <sz val="10"/>
        <rFont val="Arial"/>
        <family val="2"/>
      </rPr>
      <t>ONE</t>
    </r>
    <r>
      <rPr>
        <sz val="10"/>
        <rFont val="Arial"/>
        <family val="2"/>
      </rPr>
      <t xml:space="preserve"> 5-mile, </t>
    </r>
    <r>
      <rPr>
        <b/>
        <sz val="10"/>
        <rFont val="Arial"/>
        <family val="2"/>
      </rPr>
      <t>THREE</t>
    </r>
    <r>
      <rPr>
        <sz val="10"/>
        <rFont val="Arial"/>
        <family val="2"/>
      </rPr>
      <t xml:space="preserve"> 10-mile, </t>
    </r>
    <r>
      <rPr>
        <b/>
        <sz val="10"/>
        <rFont val="Arial"/>
        <family val="2"/>
      </rPr>
      <t>ONE</t>
    </r>
    <r>
      <rPr>
        <sz val="10"/>
        <rFont val="Arial"/>
        <family val="2"/>
      </rPr>
      <t xml:space="preserve"> 15-mile. You may stop for as many short rest periods as needed, as well as one meal, during each hike, but </t>
    </r>
    <r>
      <rPr>
        <b/>
        <i/>
        <sz val="10"/>
        <rFont val="Arial"/>
        <family val="2"/>
      </rPr>
      <t>not</t>
    </r>
    <r>
      <rPr>
        <sz val="10"/>
        <rFont val="Arial"/>
        <family val="2"/>
      </rPr>
      <t xml:space="preserve"> for an extended period (example: overnight). Prepare a hike plan for each hike.</t>
    </r>
  </si>
  <si>
    <r>
      <t xml:space="preserve">Hiking   </t>
    </r>
    <r>
      <rPr>
        <b/>
        <sz val="10"/>
        <rFont val="Arial"/>
        <family val="2"/>
      </rPr>
      <t xml:space="preserve">
2016 Requirements
</t>
    </r>
    <r>
      <rPr>
        <sz val="10"/>
        <rFont val="Arial"/>
        <family val="2"/>
      </rPr>
      <t>Enter</t>
    </r>
    <r>
      <rPr>
        <b/>
        <sz val="10"/>
        <rFont val="Arial"/>
        <family val="2"/>
      </rPr>
      <t xml:space="preserve"> A </t>
    </r>
    <r>
      <rPr>
        <sz val="10"/>
        <rFont val="Arial"/>
        <family val="2"/>
      </rPr>
      <t>for Achieved</t>
    </r>
  </si>
  <si>
    <r>
      <t xml:space="preserve">Camping   </t>
    </r>
    <r>
      <rPr>
        <b/>
        <sz val="10"/>
        <rFont val="Arial"/>
        <family val="2"/>
      </rPr>
      <t xml:space="preserve">
2017 Requirements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</si>
</sst>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numFmt numFmtId="165" formatCode="mm/dd/yy;@"/>
  </numFmts>
  <fonts count="21" x14ac:knownFonts="1">
    <font>
      <sz val="10"/>
      <name val="Arial"/>
    </font>
    <font>
      <b/>
      <sz val="10"/>
      <name val="Arial"/>
      <family val="2"/>
    </font>
    <font>
      <sz val="10"/>
      <name val="Arial"/>
      <family val="2"/>
    </font>
    <font>
      <b/>
      <sz val="12"/>
      <name val="Arial"/>
      <family val="2"/>
    </font>
    <font>
      <b/>
      <u/>
      <sz val="10"/>
      <name val="Arial"/>
      <family val="2"/>
    </font>
    <font>
      <b/>
      <sz val="14"/>
      <name val="Arial"/>
      <family val="2"/>
    </font>
    <font>
      <u/>
      <sz val="10"/>
      <name val="Arial"/>
      <family val="2"/>
    </font>
    <font>
      <u/>
      <sz val="10"/>
      <color indexed="12"/>
      <name val="Arial"/>
    </font>
    <font>
      <sz val="16"/>
      <name val="Arial"/>
      <family val="2"/>
    </font>
    <font>
      <b/>
      <sz val="18"/>
      <name val="Arial"/>
      <family val="2"/>
    </font>
    <font>
      <b/>
      <i/>
      <sz val="10"/>
      <name val="Arial"/>
      <family val="2"/>
    </font>
    <font>
      <sz val="8"/>
      <name val="Arial"/>
    </font>
    <font>
      <sz val="10"/>
      <name val="Arial Narrow"/>
      <family val="2"/>
    </font>
    <font>
      <b/>
      <sz val="10"/>
      <name val="Arial Narrow"/>
      <family val="2"/>
    </font>
    <font>
      <b/>
      <sz val="10"/>
      <color indexed="10"/>
      <name val="Arial"/>
      <family val="2"/>
    </font>
    <font>
      <sz val="10"/>
      <color indexed="10"/>
      <name val="Arial"/>
      <family val="2"/>
    </font>
    <font>
      <sz val="9"/>
      <name val="Arial"/>
      <family val="2"/>
    </font>
    <font>
      <u/>
      <sz val="10"/>
      <color indexed="12"/>
      <name val="Arial"/>
      <family val="2"/>
    </font>
    <font>
      <sz val="9"/>
      <color indexed="81"/>
      <name val="Tahoma"/>
      <family val="2"/>
    </font>
    <font>
      <i/>
      <sz val="10"/>
      <name val="Arial"/>
    </font>
    <font>
      <sz val="9.8000000000000007"/>
      <name val="Arial"/>
      <family val="2"/>
    </font>
  </fonts>
  <fills count="6">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22"/>
        <bgColor indexed="22"/>
      </patternFill>
    </fill>
    <fill>
      <patternFill patternType="solid">
        <fgColor theme="0" tint="-0.149998474074526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s>
  <cellStyleXfs count="5">
    <xf numFmtId="0" fontId="0" fillId="0" borderId="0"/>
    <xf numFmtId="0" fontId="7" fillId="0" borderId="0" applyNumberFormat="0" applyFill="0" applyBorder="0" applyAlignment="0" applyProtection="0">
      <alignment vertical="top"/>
      <protection locked="0"/>
    </xf>
    <xf numFmtId="0" fontId="2" fillId="0" borderId="0"/>
    <xf numFmtId="0" fontId="17" fillId="0" borderId="0" applyNumberFormat="0" applyFill="0" applyBorder="0" applyAlignment="0" applyProtection="0">
      <alignment vertical="top"/>
      <protection locked="0"/>
    </xf>
    <xf numFmtId="0" fontId="2" fillId="0" borderId="0"/>
  </cellStyleXfs>
  <cellXfs count="323">
    <xf numFmtId="0" fontId="0" fillId="0" borderId="0" xfId="0"/>
    <xf numFmtId="0" fontId="1" fillId="0" borderId="0" xfId="0" applyFont="1"/>
    <xf numFmtId="0" fontId="0" fillId="0" borderId="0" xfId="0" applyBorder="1"/>
    <xf numFmtId="0" fontId="0" fillId="0" borderId="0" xfId="0" applyAlignment="1">
      <alignment horizontal="center"/>
    </xf>
    <xf numFmtId="0" fontId="0" fillId="0" borderId="0" xfId="0" applyAlignment="1">
      <alignment wrapText="1"/>
    </xf>
    <xf numFmtId="164" fontId="0" fillId="0" borderId="0" xfId="0" applyNumberFormat="1" applyAlignment="1">
      <alignment horizontal="center"/>
    </xf>
    <xf numFmtId="0" fontId="0" fillId="0" borderId="0" xfId="0" quotePrefix="1"/>
    <xf numFmtId="0" fontId="2" fillId="0" borderId="0" xfId="0" applyFont="1" applyAlignment="1">
      <alignment vertical="top"/>
    </xf>
    <xf numFmtId="0" fontId="2" fillId="0" borderId="0" xfId="0" applyFont="1" applyAlignment="1">
      <alignment horizontal="left" vertical="top"/>
    </xf>
    <xf numFmtId="0" fontId="8" fillId="0" borderId="0" xfId="0" applyFont="1" applyAlignment="1">
      <alignment vertical="top"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14" fontId="2" fillId="0" borderId="1" xfId="0" applyNumberFormat="1" applyFont="1" applyBorder="1" applyAlignment="1" applyProtection="1">
      <alignment horizontal="center" vertical="center" wrapText="1"/>
      <protection locked="0"/>
    </xf>
    <xf numFmtId="0" fontId="2" fillId="0" borderId="1" xfId="0" applyFont="1" applyBorder="1" applyAlignment="1">
      <alignment horizontal="left" vertical="top" wrapText="1"/>
    </xf>
    <xf numFmtId="0" fontId="0" fillId="0" borderId="1" xfId="0"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165" fontId="0" fillId="0" borderId="0" xfId="0" applyNumberFormat="1" applyAlignment="1">
      <alignment horizontal="center"/>
    </xf>
    <xf numFmtId="0" fontId="1" fillId="0" borderId="0" xfId="0" applyFont="1" applyAlignment="1">
      <alignment vertical="top"/>
    </xf>
    <xf numFmtId="165" fontId="0" fillId="0" borderId="0" xfId="0" applyNumberFormat="1" applyAlignment="1">
      <alignment horizontal="center" vertical="top"/>
    </xf>
    <xf numFmtId="0" fontId="3" fillId="0" borderId="0" xfId="0" applyFont="1"/>
    <xf numFmtId="0" fontId="1" fillId="0" borderId="0" xfId="0" applyFont="1" applyAlignment="1">
      <alignment horizontal="right"/>
    </xf>
    <xf numFmtId="0" fontId="0" fillId="0" borderId="0" xfId="0" applyProtection="1">
      <protection locked="0"/>
    </xf>
    <xf numFmtId="0" fontId="1" fillId="0" borderId="0" xfId="0" applyFont="1" applyAlignment="1"/>
    <xf numFmtId="0" fontId="1" fillId="0" borderId="0" xfId="0" applyFont="1" applyAlignment="1">
      <alignment horizontal="center"/>
    </xf>
    <xf numFmtId="0" fontId="1" fillId="0" borderId="0" xfId="0" applyFont="1" applyBorder="1" applyAlignment="1">
      <alignment horizontal="right"/>
    </xf>
    <xf numFmtId="0" fontId="0" fillId="0" borderId="2" xfId="0" applyBorder="1" applyProtection="1">
      <protection locked="0"/>
    </xf>
    <xf numFmtId="0" fontId="0" fillId="0" borderId="0" xfId="0" applyBorder="1" applyProtection="1">
      <protection locked="0"/>
    </xf>
    <xf numFmtId="0" fontId="1" fillId="0" borderId="3" xfId="0" applyFont="1" applyBorder="1" applyAlignment="1">
      <alignment horizontal="right"/>
    </xf>
    <xf numFmtId="0" fontId="0" fillId="0" borderId="4" xfId="0" applyBorder="1" applyProtection="1">
      <protection locked="0"/>
    </xf>
    <xf numFmtId="0" fontId="0" fillId="0" borderId="3" xfId="0" applyBorder="1" applyProtection="1">
      <protection locked="0"/>
    </xf>
    <xf numFmtId="0" fontId="1" fillId="0" borderId="0" xfId="0" applyFont="1" applyAlignment="1" applyProtection="1"/>
    <xf numFmtId="0" fontId="2" fillId="0" borderId="5" xfId="0" applyFont="1" applyFill="1" applyBorder="1" applyAlignment="1">
      <alignment horizontal="left" vertical="top" wrapText="1"/>
    </xf>
    <xf numFmtId="0" fontId="2" fillId="0" borderId="1" xfId="0" applyFont="1" applyFill="1" applyBorder="1" applyAlignment="1">
      <alignment horizontal="left" vertical="top" wrapText="1"/>
    </xf>
    <xf numFmtId="0" fontId="0" fillId="0" borderId="6" xfId="0" applyBorder="1" applyAlignment="1" applyProtection="1">
      <alignment horizontal="center" vertical="center" wrapText="1"/>
      <protection locked="0"/>
    </xf>
    <xf numFmtId="0" fontId="1" fillId="0" borderId="7" xfId="0" applyFont="1" applyBorder="1" applyAlignment="1" applyProtection="1">
      <alignment horizontal="center" vertical="center" wrapText="1"/>
    </xf>
    <xf numFmtId="0" fontId="0" fillId="0" borderId="0" xfId="0" applyAlignment="1">
      <alignment horizontal="left"/>
    </xf>
    <xf numFmtId="0" fontId="7" fillId="0" borderId="0" xfId="1" applyAlignment="1" applyProtection="1"/>
    <xf numFmtId="0" fontId="2" fillId="0" borderId="0" xfId="0" quotePrefix="1" applyFont="1" applyAlignment="1">
      <alignment horizontal="right" vertical="top"/>
    </xf>
    <xf numFmtId="0" fontId="15" fillId="0" borderId="0" xfId="0" applyFont="1" applyBorder="1" applyAlignment="1">
      <alignment horizontal="center" vertical="center" wrapText="1"/>
    </xf>
    <xf numFmtId="0" fontId="2" fillId="0" borderId="3" xfId="0" applyFont="1" applyBorder="1" applyAlignment="1" applyProtection="1">
      <alignment horizontal="left" vertical="top" wrapText="1" indent="1"/>
      <protection locked="0"/>
    </xf>
    <xf numFmtId="0" fontId="2" fillId="0" borderId="8" xfId="0" applyFont="1" applyBorder="1" applyAlignment="1" applyProtection="1">
      <alignment horizontal="left" vertical="top" wrapText="1" indent="1"/>
      <protection locked="0"/>
    </xf>
    <xf numFmtId="0" fontId="14" fillId="0" borderId="0" xfId="0" applyFont="1" applyBorder="1" applyAlignment="1">
      <alignment horizontal="left" vertical="center" wrapText="1"/>
    </xf>
    <xf numFmtId="0" fontId="7" fillId="0" borderId="0" xfId="1" applyAlignment="1" applyProtection="1">
      <alignment horizontal="left"/>
    </xf>
    <xf numFmtId="0" fontId="14" fillId="0" borderId="0" xfId="0" applyFont="1" applyBorder="1" applyAlignment="1">
      <alignment horizontal="center" vertical="center" wrapText="1"/>
    </xf>
    <xf numFmtId="0" fontId="8" fillId="0" borderId="0" xfId="0" applyFont="1" applyAlignment="1">
      <alignment vertical="top"/>
    </xf>
    <xf numFmtId="0" fontId="2" fillId="0" borderId="0" xfId="0" applyFont="1" applyBorder="1" applyAlignment="1">
      <alignment horizontal="center" vertical="center"/>
    </xf>
    <xf numFmtId="0" fontId="2" fillId="0" borderId="0" xfId="0" applyFont="1" applyAlignment="1">
      <alignment horizontal="center" vertical="center"/>
    </xf>
    <xf numFmtId="0" fontId="1" fillId="0" borderId="0" xfId="0" applyFont="1" applyAlignment="1">
      <alignment horizontal="left" vertical="top"/>
    </xf>
    <xf numFmtId="0" fontId="0" fillId="0" borderId="1" xfId="0" quotePrefix="1" applyBorder="1" applyAlignment="1" applyProtection="1">
      <alignment horizontal="center" vertical="center"/>
    </xf>
    <xf numFmtId="0" fontId="0" fillId="0" borderId="12" xfId="0" applyBorder="1" applyAlignment="1" applyProtection="1">
      <alignment horizontal="center" vertical="center"/>
    </xf>
    <xf numFmtId="0" fontId="0" fillId="0" borderId="12" xfId="0" quotePrefix="1" applyBorder="1" applyAlignment="1" applyProtection="1">
      <alignment horizontal="center" vertical="center"/>
    </xf>
    <xf numFmtId="0" fontId="0" fillId="0" borderId="14" xfId="0" quotePrefix="1" applyBorder="1" applyAlignment="1" applyProtection="1">
      <alignment horizontal="center" vertical="center"/>
    </xf>
    <xf numFmtId="0" fontId="0" fillId="0" borderId="15" xfId="0" applyBorder="1" applyAlignment="1" applyProtection="1">
      <alignment horizontal="center" vertical="center"/>
    </xf>
    <xf numFmtId="0" fontId="2" fillId="0" borderId="1" xfId="0" applyFont="1" applyFill="1" applyBorder="1" applyAlignment="1" applyProtection="1">
      <alignment horizontal="left" vertical="center"/>
    </xf>
    <xf numFmtId="0" fontId="2" fillId="0" borderId="1" xfId="0" applyFont="1" applyBorder="1" applyAlignment="1" applyProtection="1">
      <alignment horizontal="left" vertical="top"/>
    </xf>
    <xf numFmtId="1" fontId="1" fillId="0" borderId="1" xfId="0" applyNumberFormat="1" applyFont="1" applyBorder="1" applyAlignment="1" applyProtection="1">
      <alignment horizontal="center" vertical="center"/>
    </xf>
    <xf numFmtId="0" fontId="2" fillId="0" borderId="1" xfId="0" applyFont="1" applyBorder="1" applyAlignment="1" applyProtection="1">
      <alignment vertical="top"/>
    </xf>
    <xf numFmtId="0" fontId="2" fillId="0" borderId="16" xfId="0" applyFont="1" applyBorder="1" applyAlignment="1" applyProtection="1">
      <alignment vertical="top"/>
    </xf>
    <xf numFmtId="1" fontId="1" fillId="0" borderId="16" xfId="0" applyNumberFormat="1" applyFont="1" applyBorder="1" applyAlignment="1" applyProtection="1">
      <alignment horizontal="center" vertical="center"/>
    </xf>
    <xf numFmtId="0" fontId="2" fillId="0" borderId="17" xfId="0" applyFont="1" applyBorder="1" applyAlignment="1" applyProtection="1">
      <alignment vertical="top"/>
    </xf>
    <xf numFmtId="1" fontId="1" fillId="0" borderId="17" xfId="0" applyNumberFormat="1" applyFont="1" applyBorder="1" applyAlignment="1" applyProtection="1">
      <alignment horizontal="center" vertical="center"/>
    </xf>
    <xf numFmtId="0" fontId="2" fillId="0" borderId="5" xfId="0" applyFont="1" applyBorder="1" applyAlignment="1" applyProtection="1">
      <alignment vertical="top"/>
    </xf>
    <xf numFmtId="0" fontId="0" fillId="0" borderId="0" xfId="0" applyAlignment="1"/>
    <xf numFmtId="0" fontId="0" fillId="0" borderId="0" xfId="0" applyBorder="1" applyProtection="1"/>
    <xf numFmtId="0" fontId="5" fillId="0" borderId="0" xfId="0" applyFont="1" applyFill="1" applyBorder="1" applyAlignment="1" applyProtection="1">
      <alignment vertical="center"/>
    </xf>
    <xf numFmtId="0" fontId="1" fillId="0" borderId="0" xfId="0" applyFont="1" applyBorder="1" applyAlignment="1" applyProtection="1"/>
    <xf numFmtId="0" fontId="0" fillId="0" borderId="0" xfId="0" applyBorder="1" applyAlignment="1" applyProtection="1">
      <alignment horizontal="center"/>
    </xf>
    <xf numFmtId="0" fontId="1" fillId="2" borderId="6" xfId="0" applyFont="1" applyFill="1" applyBorder="1" applyAlignment="1" applyProtection="1">
      <alignment horizontal="center"/>
    </xf>
    <xf numFmtId="0" fontId="0" fillId="2" borderId="6" xfId="0" applyFill="1" applyBorder="1" applyProtection="1"/>
    <xf numFmtId="0" fontId="1" fillId="2" borderId="6" xfId="0" applyFont="1" applyFill="1" applyBorder="1" applyAlignment="1" applyProtection="1">
      <alignment horizontal="right"/>
    </xf>
    <xf numFmtId="0" fontId="1" fillId="2" borderId="5" xfId="0" applyFont="1" applyFill="1" applyBorder="1" applyAlignment="1" applyProtection="1">
      <alignment horizontal="center"/>
    </xf>
    <xf numFmtId="0" fontId="1" fillId="2" borderId="1" xfId="0" quotePrefix="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2" fillId="0" borderId="0" xfId="0" applyFont="1" applyBorder="1" applyAlignment="1" applyProtection="1">
      <alignment horizontal="center"/>
    </xf>
    <xf numFmtId="0" fontId="2" fillId="0" borderId="0" xfId="0" applyFont="1" applyBorder="1" applyAlignment="1" applyProtection="1"/>
    <xf numFmtId="0" fontId="1" fillId="2" borderId="11" xfId="0" applyFont="1" applyFill="1" applyBorder="1" applyProtection="1"/>
    <xf numFmtId="0" fontId="0" fillId="2" borderId="18" xfId="0" applyFill="1" applyBorder="1" applyProtection="1"/>
    <xf numFmtId="0" fontId="0" fillId="2" borderId="13" xfId="0" applyFill="1" applyBorder="1" applyProtection="1"/>
    <xf numFmtId="0" fontId="2" fillId="0" borderId="0" xfId="0" applyFont="1" applyBorder="1" applyAlignment="1" applyProtection="1">
      <alignment horizontal="left" vertical="top"/>
    </xf>
    <xf numFmtId="0" fontId="0" fillId="2" borderId="19" xfId="0" applyFill="1" applyBorder="1" applyProtection="1"/>
    <xf numFmtId="0" fontId="0" fillId="2" borderId="2" xfId="0" applyFill="1" applyBorder="1" applyProtection="1"/>
    <xf numFmtId="0" fontId="1" fillId="0" borderId="0" xfId="0" applyFont="1" applyBorder="1" applyAlignment="1" applyProtection="1">
      <alignment horizontal="left"/>
    </xf>
    <xf numFmtId="0" fontId="1" fillId="2" borderId="0" xfId="0" applyFont="1" applyFill="1" applyBorder="1" applyProtection="1"/>
    <xf numFmtId="0" fontId="0" fillId="2" borderId="0" xfId="0" applyFill="1" applyBorder="1" applyProtection="1"/>
    <xf numFmtId="0" fontId="0" fillId="2" borderId="2" xfId="0" applyFill="1" applyBorder="1" applyAlignment="1" applyProtection="1">
      <alignment horizontal="center"/>
    </xf>
    <xf numFmtId="0" fontId="0" fillId="2" borderId="20" xfId="0" applyFill="1" applyBorder="1" applyProtection="1"/>
    <xf numFmtId="0" fontId="1" fillId="2" borderId="3" xfId="0" applyFont="1" applyFill="1" applyBorder="1" applyProtection="1"/>
    <xf numFmtId="0" fontId="0" fillId="2" borderId="4" xfId="0" applyFill="1" applyBorder="1" applyAlignment="1" applyProtection="1">
      <alignment horizontal="center"/>
    </xf>
    <xf numFmtId="0" fontId="0" fillId="0" borderId="0" xfId="0" quotePrefix="1" applyFill="1" applyBorder="1"/>
    <xf numFmtId="0" fontId="0" fillId="0" borderId="5" xfId="0" quotePrefix="1" applyBorder="1" applyAlignment="1" applyProtection="1">
      <alignment horizontal="center" vertical="center"/>
    </xf>
    <xf numFmtId="0" fontId="2" fillId="0" borderId="5" xfId="0" applyFont="1" applyFill="1" applyBorder="1" applyAlignment="1" applyProtection="1">
      <alignment horizontal="left" vertical="center"/>
    </xf>
    <xf numFmtId="165" fontId="0" fillId="0" borderId="0" xfId="0" applyNumberFormat="1" applyAlignment="1">
      <alignment horizontal="left" vertical="top"/>
    </xf>
    <xf numFmtId="0" fontId="2" fillId="0" borderId="0" xfId="2"/>
    <xf numFmtId="0" fontId="2" fillId="0" borderId="8" xfId="0" applyFont="1" applyFill="1" applyBorder="1" applyAlignment="1">
      <alignment horizontal="right" vertical="center" wrapText="1"/>
    </xf>
    <xf numFmtId="0" fontId="5" fillId="0" borderId="8" xfId="0" applyFont="1" applyFill="1" applyBorder="1" applyAlignment="1">
      <alignment horizontal="center" vertical="center" wrapText="1"/>
    </xf>
    <xf numFmtId="0" fontId="2" fillId="0" borderId="1" xfId="0" applyFont="1" applyBorder="1" applyAlignment="1">
      <alignment horizontal="center" vertical="center"/>
    </xf>
    <xf numFmtId="0" fontId="0" fillId="0" borderId="1" xfId="0" applyBorder="1" applyAlignment="1">
      <alignment horizontal="center" vertical="center"/>
    </xf>
    <xf numFmtId="0" fontId="2" fillId="0" borderId="0" xfId="0" quotePrefix="1" applyFont="1" applyAlignment="1">
      <alignment horizontal="center" vertical="center"/>
    </xf>
    <xf numFmtId="0" fontId="0" fillId="0" borderId="0" xfId="0" applyAlignment="1">
      <alignment horizontal="center" vertical="center"/>
    </xf>
    <xf numFmtId="0" fontId="2" fillId="5" borderId="1" xfId="0" applyFont="1" applyFill="1" applyBorder="1" applyAlignment="1" applyProtection="1">
      <alignment horizontal="center" vertical="center" wrapText="1"/>
    </xf>
    <xf numFmtId="0" fontId="2" fillId="0" borderId="1" xfId="0" applyFont="1" applyBorder="1" applyAlignment="1">
      <alignment horizontal="left" vertical="top" wrapText="1" indent="1"/>
    </xf>
    <xf numFmtId="0" fontId="0" fillId="0" borderId="4" xfId="0" quotePrefix="1" applyBorder="1" applyAlignment="1">
      <alignment horizontal="center" vertical="top"/>
    </xf>
    <xf numFmtId="0" fontId="0" fillId="0" borderId="9" xfId="0" quotePrefix="1" applyBorder="1" applyAlignment="1">
      <alignment horizontal="center" vertical="top"/>
    </xf>
    <xf numFmtId="0" fontId="2" fillId="0" borderId="0" xfId="0" applyFont="1" applyAlignment="1">
      <alignment horizontal="center" vertical="top"/>
    </xf>
    <xf numFmtId="0" fontId="2" fillId="0" borderId="0" xfId="0" quotePrefix="1" applyFont="1" applyAlignment="1">
      <alignment horizontal="center" vertical="top"/>
    </xf>
    <xf numFmtId="0" fontId="2" fillId="0" borderId="9" xfId="0" quotePrefix="1" applyFont="1" applyBorder="1" applyAlignment="1">
      <alignment horizontal="center" vertical="top"/>
    </xf>
    <xf numFmtId="0" fontId="2" fillId="0" borderId="1" xfId="0" applyFont="1" applyFill="1" applyBorder="1" applyAlignment="1">
      <alignment horizontal="left" vertical="top" wrapText="1" indent="1"/>
    </xf>
    <xf numFmtId="0" fontId="1" fillId="0" borderId="0" xfId="0" applyFont="1" applyAlignment="1">
      <alignment horizontal="left" vertical="top" wrapText="1"/>
    </xf>
    <xf numFmtId="0" fontId="2" fillId="0" borderId="9" xfId="0" quotePrefix="1" applyFont="1" applyBorder="1" applyAlignment="1">
      <alignment horizontal="center" vertical="top" wrapText="1"/>
    </xf>
    <xf numFmtId="0" fontId="0" fillId="0" borderId="0" xfId="0" applyAlignment="1">
      <alignment horizontal="center" vertical="top"/>
    </xf>
    <xf numFmtId="0" fontId="0" fillId="0" borderId="1" xfId="0" applyBorder="1" applyAlignment="1">
      <alignment vertical="top" wrapText="1"/>
    </xf>
    <xf numFmtId="0" fontId="0" fillId="0" borderId="9" xfId="0" quotePrefix="1" applyBorder="1" applyAlignment="1">
      <alignment horizontal="center" vertical="top" wrapText="1"/>
    </xf>
    <xf numFmtId="0" fontId="2" fillId="0" borderId="1" xfId="0" applyFont="1" applyBorder="1" applyAlignment="1">
      <alignment vertical="top" wrapText="1"/>
    </xf>
    <xf numFmtId="0" fontId="0" fillId="0" borderId="1" xfId="0" applyBorder="1" applyAlignment="1">
      <alignment horizontal="left" vertical="top" wrapText="1" indent="1"/>
    </xf>
    <xf numFmtId="0" fontId="12" fillId="0" borderId="6" xfId="0" applyFont="1" applyFill="1" applyBorder="1" applyAlignment="1">
      <alignment horizontal="center" textRotation="90" wrapText="1"/>
    </xf>
    <xf numFmtId="0" fontId="2" fillId="0" borderId="5" xfId="0" applyFont="1" applyBorder="1" applyAlignment="1" applyProtection="1">
      <alignment horizontal="center" vertical="center" wrapText="1"/>
      <protection locked="0"/>
    </xf>
    <xf numFmtId="0" fontId="16" fillId="0" borderId="1" xfId="0" applyFont="1" applyBorder="1" applyAlignment="1">
      <alignment horizontal="left" vertical="top" wrapText="1"/>
    </xf>
    <xf numFmtId="0" fontId="2" fillId="0" borderId="4" xfId="0" quotePrefix="1" applyFont="1" applyBorder="1" applyAlignment="1">
      <alignment horizontal="center" vertical="top"/>
    </xf>
    <xf numFmtId="0" fontId="0" fillId="0" borderId="9" xfId="0" applyBorder="1" applyAlignment="1">
      <alignment horizontal="center" vertical="top"/>
    </xf>
    <xf numFmtId="0" fontId="8" fillId="0" borderId="0" xfId="0" applyFont="1" applyAlignment="1">
      <alignment vertical="center" wrapText="1"/>
    </xf>
    <xf numFmtId="0" fontId="7" fillId="0" borderId="0" xfId="1" applyAlignment="1" applyProtection="1">
      <alignment vertical="center"/>
    </xf>
    <xf numFmtId="0" fontId="2" fillId="0" borderId="3"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0" fillId="0" borderId="0" xfId="0" applyAlignment="1">
      <alignment vertical="center"/>
    </xf>
    <xf numFmtId="0" fontId="1" fillId="0" borderId="23" xfId="0" applyFont="1" applyBorder="1" applyAlignment="1" applyProtection="1">
      <alignment horizontal="center" vertical="center" wrapText="1"/>
    </xf>
    <xf numFmtId="0" fontId="2" fillId="0" borderId="5" xfId="0" applyFont="1" applyBorder="1" applyAlignment="1">
      <alignment vertical="center" wrapText="1"/>
    </xf>
    <xf numFmtId="0" fontId="2" fillId="0" borderId="5" xfId="0" applyFont="1" applyBorder="1" applyAlignment="1">
      <alignment horizontal="center" vertical="top"/>
    </xf>
    <xf numFmtId="0" fontId="0" fillId="0" borderId="1" xfId="0" applyBorder="1" applyAlignment="1">
      <alignment horizontal="center" vertical="top"/>
    </xf>
    <xf numFmtId="0" fontId="2" fillId="0" borderId="1" xfId="0" applyFont="1" applyBorder="1" applyAlignment="1">
      <alignment horizontal="center" vertical="top"/>
    </xf>
    <xf numFmtId="0" fontId="2" fillId="0" borderId="1" xfId="0" applyFont="1" applyBorder="1" applyAlignment="1">
      <alignment horizontal="center" vertical="top" wrapText="1"/>
    </xf>
    <xf numFmtId="0" fontId="2" fillId="0" borderId="1" xfId="0" applyFont="1" applyBorder="1" applyAlignment="1">
      <alignment horizontal="left" vertical="top" wrapText="1" indent="2"/>
    </xf>
    <xf numFmtId="0" fontId="2" fillId="0" borderId="6" xfId="0" applyFont="1" applyBorder="1" applyAlignment="1" applyProtection="1">
      <alignment horizontal="center" vertical="center" wrapText="1"/>
      <protection locked="0"/>
    </xf>
    <xf numFmtId="0" fontId="8" fillId="0" borderId="0" xfId="0" applyFont="1" applyAlignment="1">
      <alignment horizontal="left" vertical="center" wrapText="1"/>
    </xf>
    <xf numFmtId="0" fontId="0" fillId="0" borderId="0" xfId="0" applyAlignment="1">
      <alignment horizontal="left" vertical="center"/>
    </xf>
    <xf numFmtId="0" fontId="2" fillId="5" borderId="5" xfId="0" applyFont="1" applyFill="1" applyBorder="1" applyAlignment="1" applyProtection="1">
      <alignment horizontal="center" vertical="center" wrapText="1"/>
    </xf>
    <xf numFmtId="0" fontId="0" fillId="0" borderId="1" xfId="0" quotePrefix="1" applyBorder="1" applyAlignment="1">
      <alignment horizontal="center" vertical="top"/>
    </xf>
    <xf numFmtId="0" fontId="2" fillId="0" borderId="0" xfId="0" applyFont="1" applyAlignment="1">
      <alignment wrapText="1"/>
    </xf>
    <xf numFmtId="0" fontId="3" fillId="0" borderId="9" xfId="0" applyFont="1" applyFill="1" applyBorder="1" applyAlignment="1">
      <alignment horizontal="center" vertical="center" wrapText="1"/>
    </xf>
    <xf numFmtId="0" fontId="5" fillId="0" borderId="10" xfId="0" applyFont="1" applyFill="1" applyBorder="1" applyAlignment="1">
      <alignment vertical="center" wrapText="1"/>
    </xf>
    <xf numFmtId="0" fontId="2" fillId="0" borderId="1" xfId="0" applyFont="1" applyBorder="1" applyAlignment="1">
      <alignment wrapText="1"/>
    </xf>
    <xf numFmtId="0" fontId="2" fillId="0" borderId="1" xfId="0" quotePrefix="1" applyFont="1" applyBorder="1" applyAlignment="1">
      <alignment horizontal="center" vertical="top"/>
    </xf>
    <xf numFmtId="0" fontId="2" fillId="0" borderId="1" xfId="0" applyFont="1" applyBorder="1" applyAlignment="1">
      <alignment horizontal="left" indent="1"/>
    </xf>
    <xf numFmtId="0" fontId="2" fillId="0" borderId="1" xfId="0" applyFont="1" applyBorder="1" applyAlignment="1">
      <alignment horizontal="left" wrapText="1" indent="1"/>
    </xf>
    <xf numFmtId="0" fontId="2" fillId="0" borderId="5" xfId="0" applyNumberFormat="1" applyFont="1" applyBorder="1" applyAlignment="1" applyProtection="1">
      <alignment horizontal="center" vertical="center" wrapText="1"/>
      <protection locked="0"/>
    </xf>
    <xf numFmtId="0" fontId="2" fillId="0" borderId="1" xfId="0" applyNumberFormat="1" applyFont="1" applyBorder="1" applyAlignment="1" applyProtection="1">
      <alignment horizontal="center" vertical="center" wrapText="1"/>
      <protection locked="0"/>
    </xf>
    <xf numFmtId="0" fontId="0" fillId="0" borderId="1" xfId="0" applyNumberFormat="1" applyBorder="1" applyAlignment="1" applyProtection="1">
      <alignment horizontal="center" vertical="center" wrapText="1"/>
      <protection locked="0"/>
    </xf>
    <xf numFmtId="0" fontId="0" fillId="0" borderId="1" xfId="0" quotePrefix="1" applyBorder="1" applyAlignment="1">
      <alignment horizontal="left" vertical="top"/>
    </xf>
    <xf numFmtId="0" fontId="7" fillId="0" borderId="0" xfId="1" applyAlignment="1" applyProtection="1">
      <alignment vertical="top"/>
    </xf>
    <xf numFmtId="0" fontId="2" fillId="0" borderId="9"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8" fillId="0" borderId="0" xfId="0" applyFont="1" applyAlignment="1">
      <alignment wrapText="1"/>
    </xf>
    <xf numFmtId="0" fontId="0" fillId="0" borderId="0" xfId="0" applyAlignment="1">
      <alignment vertical="top"/>
    </xf>
    <xf numFmtId="0" fontId="2" fillId="0" borderId="3"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1" fillId="0" borderId="1" xfId="0" applyFont="1" applyBorder="1" applyAlignment="1">
      <alignment vertical="top" wrapText="1"/>
    </xf>
    <xf numFmtId="1" fontId="1" fillId="0" borderId="5" xfId="0" applyNumberFormat="1" applyFont="1" applyBorder="1" applyAlignment="1" applyProtection="1">
      <alignment horizontal="center" vertical="center"/>
    </xf>
    <xf numFmtId="0" fontId="0" fillId="0" borderId="17" xfId="0" quotePrefix="1" applyBorder="1" applyAlignment="1" applyProtection="1">
      <alignment horizontal="center" vertical="center"/>
    </xf>
    <xf numFmtId="0" fontId="2" fillId="0" borderId="4" xfId="0" applyFont="1" applyBorder="1" applyAlignment="1" applyProtection="1">
      <alignment vertical="top"/>
    </xf>
    <xf numFmtId="0" fontId="2" fillId="0" borderId="12" xfId="0" applyFont="1" applyBorder="1" applyAlignment="1" applyProtection="1">
      <alignment vertical="top"/>
    </xf>
    <xf numFmtId="1" fontId="1" fillId="0" borderId="15" xfId="0" applyNumberFormat="1" applyFont="1" applyBorder="1" applyAlignment="1" applyProtection="1">
      <alignment horizontal="center" vertical="center"/>
    </xf>
    <xf numFmtId="0" fontId="0" fillId="0" borderId="15" xfId="0" quotePrefix="1" applyBorder="1" applyAlignment="1" applyProtection="1">
      <alignment horizontal="center" vertical="center"/>
    </xf>
    <xf numFmtId="0" fontId="2" fillId="0" borderId="24" xfId="0" applyFont="1" applyBorder="1" applyAlignment="1" applyProtection="1">
      <alignment vertical="top"/>
    </xf>
    <xf numFmtId="0" fontId="2" fillId="0" borderId="0" xfId="0" applyFont="1" applyBorder="1" applyAlignment="1" applyProtection="1">
      <alignment horizontal="left" vertical="top" wrapText="1"/>
    </xf>
    <xf numFmtId="0" fontId="0" fillId="0" borderId="0" xfId="0" applyBorder="1" applyAlignment="1" applyProtection="1">
      <alignment horizontal="center" wrapText="1"/>
    </xf>
    <xf numFmtId="0" fontId="0" fillId="0" borderId="0" xfId="0" applyBorder="1" applyAlignment="1" applyProtection="1">
      <alignment wrapText="1"/>
    </xf>
    <xf numFmtId="0" fontId="0" fillId="0" borderId="0" xfId="0" applyAlignment="1">
      <alignment horizontal="left" wrapText="1"/>
    </xf>
    <xf numFmtId="0" fontId="0" fillId="0" borderId="1" xfId="0" quotePrefix="1" applyBorder="1" applyAlignment="1" applyProtection="1">
      <alignment horizontal="left" vertical="top" wrapText="1"/>
    </xf>
    <xf numFmtId="0" fontId="0" fillId="0" borderId="1" xfId="0" quotePrefix="1" applyBorder="1" applyAlignment="1" applyProtection="1">
      <alignment horizontal="center" vertical="center" wrapText="1"/>
    </xf>
    <xf numFmtId="0" fontId="0" fillId="0" borderId="0" xfId="0" applyBorder="1" applyAlignment="1">
      <alignment horizontal="center" vertical="top"/>
    </xf>
    <xf numFmtId="0" fontId="0" fillId="0" borderId="0" xfId="0" applyAlignment="1">
      <alignment horizontal="center" vertical="top" wrapText="1"/>
    </xf>
    <xf numFmtId="0" fontId="0" fillId="0" borderId="0" xfId="0" applyAlignment="1">
      <alignment horizontal="center" vertical="center" wrapText="1"/>
    </xf>
    <xf numFmtId="0" fontId="0" fillId="0" borderId="0" xfId="0" applyAlignment="1">
      <alignment horizontal="left" vertical="top" wrapText="1"/>
    </xf>
    <xf numFmtId="0" fontId="0" fillId="0" borderId="1" xfId="0" applyBorder="1" applyAlignment="1">
      <alignment horizontal="left" wrapText="1"/>
    </xf>
    <xf numFmtId="0" fontId="0" fillId="0" borderId="1" xfId="0" applyBorder="1" applyAlignment="1">
      <alignment horizontal="center" vertical="center" wrapText="1"/>
    </xf>
    <xf numFmtId="0" fontId="0" fillId="0" borderId="1" xfId="0" applyBorder="1" applyAlignment="1">
      <alignment horizontal="left" vertical="top"/>
    </xf>
    <xf numFmtId="0" fontId="0" fillId="0" borderId="1" xfId="0" applyBorder="1" applyAlignment="1">
      <alignment horizontal="left" vertical="top" wrapText="1"/>
    </xf>
    <xf numFmtId="0" fontId="1" fillId="2" borderId="6" xfId="0" applyFont="1" applyFill="1" applyBorder="1" applyAlignment="1" applyProtection="1">
      <alignment horizontal="left"/>
    </xf>
    <xf numFmtId="0" fontId="1" fillId="2" borderId="1" xfId="0" applyFont="1" applyFill="1" applyBorder="1" applyAlignment="1" applyProtection="1">
      <alignment horizontal="left"/>
    </xf>
    <xf numFmtId="0" fontId="1" fillId="2" borderId="8" xfId="0" applyFont="1" applyFill="1" applyBorder="1" applyAlignment="1" applyProtection="1">
      <alignment horizontal="left" vertical="center"/>
    </xf>
    <xf numFmtId="0" fontId="1" fillId="2" borderId="5" xfId="0" applyFont="1" applyFill="1" applyBorder="1" applyAlignment="1" applyProtection="1">
      <alignment horizontal="left"/>
    </xf>
    <xf numFmtId="0" fontId="1" fillId="2" borderId="5" xfId="0" applyFont="1" applyFill="1" applyBorder="1" applyAlignment="1" applyProtection="1"/>
    <xf numFmtId="0" fontId="0" fillId="0" borderId="0" xfId="0" applyAlignment="1">
      <alignment horizontal="left" vertical="top" wrapText="1"/>
    </xf>
    <xf numFmtId="0" fontId="0" fillId="0" borderId="0" xfId="0" applyAlignment="1">
      <alignment horizontal="left" wrapText="1"/>
    </xf>
    <xf numFmtId="0" fontId="0" fillId="0" borderId="1" xfId="0" applyBorder="1" applyAlignment="1">
      <alignment horizontal="left" vertical="top" wrapText="1"/>
    </xf>
    <xf numFmtId="0" fontId="0" fillId="0" borderId="1" xfId="0" applyBorder="1" applyAlignment="1">
      <alignment horizontal="center" vertical="top"/>
    </xf>
    <xf numFmtId="0" fontId="0" fillId="0" borderId="1" xfId="0" applyBorder="1" applyAlignment="1">
      <alignment horizontal="center" vertical="center"/>
    </xf>
    <xf numFmtId="0" fontId="0" fillId="0" borderId="1" xfId="0" applyBorder="1" applyAlignment="1">
      <alignment horizontal="center" vertical="top" wrapText="1"/>
    </xf>
    <xf numFmtId="0" fontId="0" fillId="0" borderId="1" xfId="0" applyBorder="1" applyAlignment="1">
      <alignment horizontal="center" vertical="center" wrapText="1"/>
    </xf>
    <xf numFmtId="0" fontId="0" fillId="0" borderId="1" xfId="0" applyBorder="1" applyAlignment="1">
      <alignment horizontal="left" vertical="top" wrapText="1" indent="1"/>
    </xf>
    <xf numFmtId="0" fontId="0" fillId="0" borderId="1" xfId="0" quotePrefix="1" applyBorder="1" applyAlignment="1" applyProtection="1">
      <alignment horizontal="left" vertical="top" wrapText="1"/>
    </xf>
    <xf numFmtId="0" fontId="0" fillId="0" borderId="1" xfId="0" quotePrefix="1" applyBorder="1" applyAlignment="1" applyProtection="1">
      <alignment horizontal="center" vertical="top" wrapText="1"/>
    </xf>
    <xf numFmtId="0" fontId="0" fillId="0" borderId="1" xfId="0" quotePrefix="1" applyBorder="1" applyAlignment="1" applyProtection="1">
      <alignment horizontal="center" vertical="center" wrapText="1"/>
    </xf>
    <xf numFmtId="0" fontId="0" fillId="0" borderId="6" xfId="0" quotePrefix="1" applyBorder="1" applyAlignment="1" applyProtection="1">
      <alignment horizontal="left" vertical="top" wrapText="1"/>
    </xf>
    <xf numFmtId="0" fontId="0" fillId="0" borderId="6" xfId="0" quotePrefix="1" applyBorder="1" applyAlignment="1" applyProtection="1">
      <alignment horizontal="center" vertical="center" wrapText="1"/>
    </xf>
    <xf numFmtId="0" fontId="0" fillId="0" borderId="6" xfId="0" quotePrefix="1" applyBorder="1" applyAlignment="1" applyProtection="1">
      <alignment horizontal="center" vertical="top" wrapText="1"/>
    </xf>
    <xf numFmtId="0" fontId="0" fillId="0" borderId="1" xfId="0" applyBorder="1" applyAlignment="1">
      <alignment horizontal="left" wrapText="1"/>
    </xf>
    <xf numFmtId="0" fontId="20" fillId="0" borderId="1" xfId="0" applyFont="1" applyBorder="1" applyAlignment="1">
      <alignment horizontal="left" vertical="top" wrapText="1"/>
    </xf>
    <xf numFmtId="0" fontId="0" fillId="0" borderId="1" xfId="0" quotePrefix="1" applyBorder="1" applyAlignment="1" applyProtection="1">
      <alignment horizontal="left" vertical="top" wrapText="1" indent="1"/>
    </xf>
    <xf numFmtId="0" fontId="0" fillId="0" borderId="1" xfId="0" applyBorder="1" applyAlignment="1">
      <alignment horizontal="left" vertical="top" wrapText="1" indent="2"/>
    </xf>
    <xf numFmtId="0" fontId="0" fillId="0" borderId="0" xfId="0" applyAlignment="1">
      <alignment horizontal="left" vertical="top"/>
    </xf>
    <xf numFmtId="0" fontId="0" fillId="0" borderId="6" xfId="0" quotePrefix="1" applyBorder="1" applyAlignment="1" applyProtection="1">
      <alignment horizontal="left" vertical="top" wrapText="1" indent="1"/>
    </xf>
    <xf numFmtId="0" fontId="13" fillId="0" borderId="7" xfId="0" applyFont="1" applyFill="1" applyBorder="1" applyAlignment="1">
      <alignment horizontal="center" wrapText="1"/>
    </xf>
    <xf numFmtId="0" fontId="5" fillId="0" borderId="8" xfId="0" applyFont="1" applyFill="1" applyBorder="1" applyAlignment="1">
      <alignment horizontal="center" vertical="center" wrapText="1"/>
    </xf>
    <xf numFmtId="0" fontId="0" fillId="0" borderId="1" xfId="0" applyBorder="1" applyAlignment="1">
      <alignment horizontal="center" vertical="center"/>
    </xf>
    <xf numFmtId="0" fontId="12" fillId="0" borderId="6" xfId="2" applyFont="1" applyFill="1" applyBorder="1" applyAlignment="1">
      <alignment horizontal="center" textRotation="90" wrapText="1"/>
    </xf>
    <xf numFmtId="0" fontId="1" fillId="0" borderId="7" xfId="2" applyFont="1" applyBorder="1" applyAlignment="1" applyProtection="1">
      <alignment horizontal="center" vertical="center" wrapText="1"/>
    </xf>
    <xf numFmtId="0" fontId="2" fillId="0" borderId="1" xfId="2" quotePrefix="1" applyFont="1" applyBorder="1" applyAlignment="1">
      <alignment horizontal="center" vertical="top"/>
    </xf>
    <xf numFmtId="0" fontId="2" fillId="0" borderId="1" xfId="2" applyFont="1" applyBorder="1" applyAlignment="1">
      <alignment vertical="top" wrapText="1"/>
    </xf>
    <xf numFmtId="0" fontId="2" fillId="0" borderId="5" xfId="2" applyNumberFormat="1" applyFont="1" applyBorder="1" applyAlignment="1" applyProtection="1">
      <alignment horizontal="center" vertical="center" wrapText="1"/>
      <protection locked="0"/>
    </xf>
    <xf numFmtId="0" fontId="2" fillId="0" borderId="1" xfId="2" applyNumberFormat="1" applyFont="1" applyBorder="1" applyAlignment="1" applyProtection="1">
      <alignment horizontal="center" vertical="center" wrapText="1"/>
      <protection locked="0"/>
    </xf>
    <xf numFmtId="0" fontId="2" fillId="0" borderId="1" xfId="2" quotePrefix="1" applyBorder="1" applyAlignment="1">
      <alignment horizontal="center" vertical="top"/>
    </xf>
    <xf numFmtId="0" fontId="2" fillId="0" borderId="1" xfId="2" applyNumberFormat="1" applyBorder="1" applyAlignment="1" applyProtection="1">
      <alignment horizontal="center" vertical="center" wrapText="1"/>
      <protection locked="0"/>
    </xf>
    <xf numFmtId="0" fontId="2" fillId="0" borderId="0" xfId="2" applyAlignment="1">
      <alignment horizontal="center" vertical="top"/>
    </xf>
    <xf numFmtId="0" fontId="2" fillId="0" borderId="0" xfId="2" applyFont="1" applyAlignment="1">
      <alignment horizontal="center" vertical="top"/>
    </xf>
    <xf numFmtId="0" fontId="8" fillId="0" borderId="0" xfId="2" applyFont="1" applyAlignment="1">
      <alignment vertical="top" wrapText="1"/>
    </xf>
    <xf numFmtId="0" fontId="2" fillId="0" borderId="0" xfId="2" applyFont="1" applyBorder="1" applyAlignment="1">
      <alignment horizontal="center" vertical="center" wrapText="1"/>
    </xf>
    <xf numFmtId="0" fontId="2" fillId="0" borderId="0" xfId="2" applyFont="1" applyAlignment="1">
      <alignment horizontal="center" vertical="center" wrapText="1"/>
    </xf>
    <xf numFmtId="0" fontId="17" fillId="0" borderId="0" xfId="3" applyAlignment="1" applyProtection="1">
      <alignment vertical="top"/>
    </xf>
    <xf numFmtId="0" fontId="2" fillId="0" borderId="0" xfId="2" quotePrefix="1" applyFont="1" applyAlignment="1">
      <alignment horizontal="center" vertical="top"/>
    </xf>
    <xf numFmtId="0" fontId="2" fillId="0" borderId="3" xfId="2" applyFont="1" applyBorder="1" applyAlignment="1" applyProtection="1">
      <alignment horizontal="left" vertical="top" wrapText="1" indent="1"/>
      <protection locked="0"/>
    </xf>
    <xf numFmtId="0" fontId="2" fillId="0" borderId="8" xfId="2" applyFont="1" applyBorder="1" applyAlignment="1" applyProtection="1">
      <alignment horizontal="left" vertical="top" wrapText="1" indent="1"/>
      <protection locked="0"/>
    </xf>
    <xf numFmtId="0" fontId="0" fillId="0" borderId="0" xfId="0" quotePrefix="1" applyAlignment="1">
      <alignment horizontal="left" vertical="top" wrapText="1"/>
    </xf>
    <xf numFmtId="0" fontId="0" fillId="0" borderId="0" xfId="0" applyAlignment="1">
      <alignment horizontal="left" vertical="top" wrapText="1"/>
    </xf>
    <xf numFmtId="0" fontId="1" fillId="0" borderId="0" xfId="2" applyFont="1" applyAlignment="1">
      <alignment horizontal="left"/>
    </xf>
    <xf numFmtId="0" fontId="2" fillId="0" borderId="0" xfId="2" applyFont="1" applyAlignment="1">
      <alignment horizontal="left" vertical="top" wrapText="1"/>
    </xf>
    <xf numFmtId="0" fontId="2" fillId="0" borderId="0" xfId="2" applyAlignment="1">
      <alignment horizontal="left" vertical="top" wrapText="1"/>
    </xf>
    <xf numFmtId="0" fontId="2" fillId="0" borderId="0" xfId="0" quotePrefix="1" applyFont="1" applyAlignment="1">
      <alignment horizontal="left" vertical="top" wrapText="1"/>
    </xf>
    <xf numFmtId="0" fontId="0" fillId="0" borderId="0" xfId="0" quotePrefix="1" applyAlignment="1">
      <alignment horizontal="left" wrapText="1"/>
    </xf>
    <xf numFmtId="0" fontId="1" fillId="0" borderId="0" xfId="0" applyFont="1" applyAlignment="1">
      <alignment horizontal="left"/>
    </xf>
    <xf numFmtId="0" fontId="17" fillId="0" borderId="0" xfId="3" applyAlignment="1" applyProtection="1">
      <alignment horizontal="left"/>
    </xf>
    <xf numFmtId="0" fontId="0" fillId="0" borderId="0" xfId="0" quotePrefix="1" applyAlignment="1">
      <alignment horizontal="left" vertical="top"/>
    </xf>
    <xf numFmtId="0" fontId="0" fillId="0" borderId="0" xfId="0" applyAlignment="1">
      <alignment horizontal="left" wrapText="1"/>
    </xf>
    <xf numFmtId="0" fontId="7" fillId="0" borderId="0" xfId="1" applyAlignment="1" applyProtection="1">
      <alignment horizontal="left" vertical="top" wrapText="1"/>
    </xf>
    <xf numFmtId="0" fontId="4" fillId="0" borderId="0" xfId="0" applyFont="1" applyAlignment="1">
      <alignment horizontal="left"/>
    </xf>
    <xf numFmtId="0" fontId="2" fillId="0" borderId="0" xfId="0" applyFont="1" applyAlignment="1">
      <alignment horizontal="left" vertical="top" wrapText="1"/>
    </xf>
    <xf numFmtId="0" fontId="2" fillId="0" borderId="0" xfId="4" applyFont="1" applyAlignment="1">
      <alignment horizontal="left" vertical="top" wrapText="1"/>
    </xf>
    <xf numFmtId="0" fontId="2" fillId="0" borderId="0" xfId="4" applyAlignment="1">
      <alignment horizontal="left" vertical="top" wrapText="1"/>
    </xf>
    <xf numFmtId="0" fontId="7" fillId="0" borderId="0" xfId="1" applyAlignment="1" applyProtection="1">
      <alignment horizontal="left" vertical="top"/>
    </xf>
    <xf numFmtId="0" fontId="3" fillId="3" borderId="0" xfId="0" applyNumberFormat="1" applyFont="1" applyFill="1" applyBorder="1" applyAlignment="1" applyProtection="1">
      <alignment horizontal="center" textRotation="90"/>
    </xf>
    <xf numFmtId="0" fontId="3" fillId="4" borderId="1" xfId="0" applyFont="1" applyFill="1" applyBorder="1" applyAlignment="1">
      <alignment horizontal="center" textRotation="90"/>
    </xf>
    <xf numFmtId="0" fontId="5"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4" borderId="9" xfId="0" applyFont="1" applyFill="1" applyBorder="1" applyAlignment="1">
      <alignment horizontal="center" textRotation="90"/>
    </xf>
    <xf numFmtId="0" fontId="8" fillId="0" borderId="0" xfId="0" applyFont="1" applyAlignment="1">
      <alignment horizontal="left" vertical="top" wrapText="1"/>
    </xf>
    <xf numFmtId="0" fontId="1" fillId="0" borderId="0" xfId="0" applyFont="1" applyAlignment="1">
      <alignment horizontal="left" vertical="top"/>
    </xf>
    <xf numFmtId="0" fontId="7" fillId="0" borderId="0" xfId="1" applyAlignment="1" applyProtection="1">
      <alignment horizontal="left"/>
    </xf>
    <xf numFmtId="0" fontId="3" fillId="4" borderId="6" xfId="0" applyFont="1" applyFill="1" applyBorder="1" applyAlignment="1">
      <alignment horizontal="center" textRotation="90"/>
    </xf>
    <xf numFmtId="0" fontId="3" fillId="4" borderId="12" xfId="0" applyFont="1" applyFill="1" applyBorder="1" applyAlignment="1">
      <alignment horizontal="center" textRotation="90"/>
    </xf>
    <xf numFmtId="0" fontId="3" fillId="4" borderId="5" xfId="0" applyFont="1" applyFill="1" applyBorder="1" applyAlignment="1">
      <alignment horizontal="center" textRotation="90"/>
    </xf>
    <xf numFmtId="0" fontId="5" fillId="0" borderId="10" xfId="0" applyFont="1" applyFill="1" applyBorder="1" applyAlignment="1">
      <alignment horizontal="center" vertical="center" wrapText="1"/>
    </xf>
    <xf numFmtId="0" fontId="1" fillId="0" borderId="1" xfId="0" applyFont="1" applyBorder="1" applyAlignment="1">
      <alignment horizontal="right" vertical="top" wrapText="1" indent="1"/>
    </xf>
    <xf numFmtId="0" fontId="1" fillId="0" borderId="10" xfId="0" applyFont="1" applyBorder="1" applyAlignment="1">
      <alignment horizontal="right" vertical="top" wrapText="1" indent="1"/>
    </xf>
    <xf numFmtId="0" fontId="1" fillId="0" borderId="22" xfId="0" applyFont="1" applyBorder="1" applyAlignment="1">
      <alignment horizontal="right" vertical="top" wrapText="1" indent="1"/>
    </xf>
    <xf numFmtId="0" fontId="14" fillId="0" borderId="0" xfId="0" applyFont="1" applyBorder="1" applyAlignment="1">
      <alignment horizontal="center" vertical="center" wrapText="1"/>
    </xf>
    <xf numFmtId="0" fontId="3" fillId="4" borderId="6" xfId="0" applyFont="1" applyFill="1" applyBorder="1" applyAlignment="1">
      <alignment horizontal="center" vertical="center" textRotation="90"/>
    </xf>
    <xf numFmtId="0" fontId="3" fillId="4" borderId="12" xfId="0" applyFont="1" applyFill="1" applyBorder="1" applyAlignment="1">
      <alignment horizontal="center" vertical="center" textRotation="90"/>
    </xf>
    <xf numFmtId="0" fontId="3" fillId="4" borderId="5" xfId="0" applyFont="1" applyFill="1" applyBorder="1" applyAlignment="1">
      <alignment horizontal="center" vertical="center" textRotation="90"/>
    </xf>
    <xf numFmtId="0" fontId="1" fillId="0" borderId="18" xfId="0" applyFont="1" applyBorder="1" applyAlignment="1">
      <alignment horizontal="right" vertical="top" wrapText="1" indent="1"/>
    </xf>
    <xf numFmtId="0" fontId="1" fillId="0" borderId="21" xfId="0" applyFont="1" applyBorder="1" applyAlignment="1">
      <alignment horizontal="right" vertical="top" wrapText="1" indent="1"/>
    </xf>
    <xf numFmtId="0" fontId="3" fillId="4" borderId="19" xfId="0" applyFont="1" applyFill="1" applyBorder="1" applyAlignment="1">
      <alignment horizontal="center" vertical="center" textRotation="90"/>
    </xf>
    <xf numFmtId="0" fontId="5" fillId="0" borderId="18"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1" fillId="0" borderId="1" xfId="0" applyFont="1" applyFill="1" applyBorder="1" applyAlignment="1">
      <alignment horizontal="right" vertical="center"/>
    </xf>
    <xf numFmtId="0" fontId="1" fillId="0" borderId="10" xfId="0" applyFont="1" applyFill="1" applyBorder="1" applyAlignment="1">
      <alignment horizontal="right" vertical="center"/>
    </xf>
    <xf numFmtId="0" fontId="1" fillId="0" borderId="18" xfId="0" applyFont="1" applyBorder="1" applyAlignment="1">
      <alignment horizontal="right" vertical="center" wrapText="1"/>
    </xf>
    <xf numFmtId="0" fontId="1" fillId="0" borderId="21" xfId="0" applyFont="1" applyBorder="1" applyAlignment="1">
      <alignment horizontal="right" vertical="center" wrapText="1"/>
    </xf>
    <xf numFmtId="0" fontId="1" fillId="0" borderId="18" xfId="0" applyFont="1" applyBorder="1" applyAlignment="1">
      <alignment horizontal="right" vertical="top" wrapText="1"/>
    </xf>
    <xf numFmtId="0" fontId="1" fillId="0" borderId="21" xfId="0" applyFont="1" applyBorder="1" applyAlignment="1">
      <alignment horizontal="right" vertical="top" wrapText="1"/>
    </xf>
    <xf numFmtId="0" fontId="0" fillId="0" borderId="6" xfId="0" quotePrefix="1" applyBorder="1" applyAlignment="1">
      <alignment horizontal="center" vertical="top"/>
    </xf>
    <xf numFmtId="0" fontId="0" fillId="0" borderId="12" xfId="0" quotePrefix="1" applyBorder="1" applyAlignment="1">
      <alignment horizontal="center" vertical="top"/>
    </xf>
    <xf numFmtId="0" fontId="0" fillId="0" borderId="5" xfId="0" quotePrefix="1" applyBorder="1" applyAlignment="1">
      <alignment horizontal="center" vertical="top"/>
    </xf>
    <xf numFmtId="0" fontId="1" fillId="0" borderId="19" xfId="0" applyFont="1" applyBorder="1" applyAlignment="1">
      <alignment horizontal="left" vertical="top"/>
    </xf>
    <xf numFmtId="0" fontId="1" fillId="0" borderId="0" xfId="0" applyFont="1" applyBorder="1" applyAlignment="1">
      <alignment horizontal="left" vertical="top"/>
    </xf>
    <xf numFmtId="0" fontId="3" fillId="4" borderId="6" xfId="2" applyFont="1" applyFill="1" applyBorder="1" applyAlignment="1">
      <alignment horizontal="center" vertical="center" textRotation="90"/>
    </xf>
    <xf numFmtId="0" fontId="3" fillId="4" borderId="12" xfId="2" applyFont="1" applyFill="1" applyBorder="1" applyAlignment="1">
      <alignment horizontal="center" vertical="center" textRotation="90"/>
    </xf>
    <xf numFmtId="0" fontId="3" fillId="4" borderId="5" xfId="2" applyFont="1" applyFill="1" applyBorder="1" applyAlignment="1">
      <alignment horizontal="center" vertical="center" textRotation="90"/>
    </xf>
    <xf numFmtId="0" fontId="5" fillId="0" borderId="8" xfId="2" applyFont="1" applyFill="1" applyBorder="1" applyAlignment="1">
      <alignment horizontal="center" wrapText="1"/>
    </xf>
    <xf numFmtId="0" fontId="3" fillId="0" borderId="9" xfId="2" applyFont="1" applyFill="1" applyBorder="1" applyAlignment="1">
      <alignment horizontal="center" wrapText="1"/>
    </xf>
    <xf numFmtId="0" fontId="1" fillId="0" borderId="11" xfId="2" applyFont="1" applyBorder="1" applyAlignment="1">
      <alignment horizontal="right" vertical="top" indent="1"/>
    </xf>
    <xf numFmtId="0" fontId="1" fillId="0" borderId="21" xfId="2" applyFont="1" applyBorder="1" applyAlignment="1">
      <alignment horizontal="right" vertical="top" indent="1"/>
    </xf>
    <xf numFmtId="0" fontId="8" fillId="0" borderId="0" xfId="2" applyFont="1" applyAlignment="1">
      <alignment horizontal="left" vertical="top" wrapText="1"/>
    </xf>
    <xf numFmtId="0" fontId="1" fillId="0" borderId="0" xfId="2" applyFont="1" applyAlignment="1">
      <alignment horizontal="left" vertical="top"/>
    </xf>
    <xf numFmtId="0" fontId="5" fillId="0" borderId="8" xfId="0" applyFont="1" applyFill="1" applyBorder="1" applyAlignment="1">
      <alignment horizontal="center" wrapText="1"/>
    </xf>
    <xf numFmtId="0" fontId="3" fillId="0" borderId="9" xfId="0" applyFont="1" applyFill="1" applyBorder="1" applyAlignment="1">
      <alignment horizontal="center" wrapText="1"/>
    </xf>
    <xf numFmtId="0" fontId="1" fillId="0" borderId="11" xfId="0" applyFont="1" applyBorder="1" applyAlignment="1">
      <alignment horizontal="right" vertical="top" indent="1"/>
    </xf>
    <xf numFmtId="0" fontId="1" fillId="0" borderId="21" xfId="0" applyFont="1" applyBorder="1" applyAlignment="1">
      <alignment horizontal="right" vertical="top" indent="1"/>
    </xf>
    <xf numFmtId="0" fontId="4" fillId="0" borderId="0" xfId="0" applyFont="1" applyAlignment="1">
      <alignment horizontal="left" vertical="top" wrapText="1"/>
    </xf>
    <xf numFmtId="0" fontId="3" fillId="4" borderId="1" xfId="0" applyFont="1" applyFill="1" applyBorder="1" applyAlignment="1">
      <alignment horizontal="center" vertical="center" textRotation="90"/>
    </xf>
    <xf numFmtId="0" fontId="3" fillId="0" borderId="10" xfId="0" applyFont="1" applyFill="1" applyBorder="1" applyAlignment="1" applyProtection="1">
      <alignment horizontal="left" vertical="center" wrapText="1"/>
    </xf>
    <xf numFmtId="0" fontId="3" fillId="0" borderId="9" xfId="0" applyFont="1" applyFill="1" applyBorder="1" applyAlignment="1" applyProtection="1">
      <alignment horizontal="left" vertical="center" wrapText="1"/>
    </xf>
    <xf numFmtId="0" fontId="0" fillId="0" borderId="1" xfId="0" applyBorder="1" applyAlignment="1">
      <alignment horizontal="left" vertical="top" wrapText="1"/>
    </xf>
    <xf numFmtId="0" fontId="0" fillId="0" borderId="1" xfId="0" applyBorder="1" applyAlignment="1">
      <alignment horizontal="center" vertical="top" wrapText="1"/>
    </xf>
    <xf numFmtId="0" fontId="0" fillId="0" borderId="1" xfId="0" applyBorder="1" applyAlignment="1">
      <alignment horizontal="center" vertical="center" wrapText="1"/>
    </xf>
    <xf numFmtId="0" fontId="9" fillId="3" borderId="1" xfId="0" applyFont="1" applyFill="1" applyBorder="1" applyAlignment="1" applyProtection="1">
      <alignment horizontal="left" vertical="top"/>
    </xf>
    <xf numFmtId="0" fontId="0" fillId="0" borderId="1" xfId="0" applyBorder="1" applyAlignment="1">
      <alignment horizontal="left" wrapText="1" indent="1"/>
    </xf>
    <xf numFmtId="0" fontId="0" fillId="0" borderId="1" xfId="0" applyBorder="1" applyAlignment="1">
      <alignment horizontal="left" wrapText="1"/>
    </xf>
    <xf numFmtId="0" fontId="0" fillId="0" borderId="1" xfId="0" quotePrefix="1" applyBorder="1" applyAlignment="1" applyProtection="1">
      <alignment horizontal="left" vertical="top" wrapText="1"/>
    </xf>
    <xf numFmtId="0" fontId="0" fillId="0" borderId="1" xfId="0" quotePrefix="1" applyBorder="1" applyAlignment="1" applyProtection="1">
      <alignment horizontal="center" vertical="top" wrapText="1"/>
    </xf>
    <xf numFmtId="0" fontId="0" fillId="0" borderId="1" xfId="0" quotePrefix="1" applyBorder="1" applyAlignment="1" applyProtection="1">
      <alignment horizontal="center" vertical="center" wrapText="1"/>
    </xf>
    <xf numFmtId="0" fontId="5" fillId="3" borderId="1" xfId="0" applyFont="1" applyFill="1" applyBorder="1" applyAlignment="1" applyProtection="1">
      <alignment horizontal="center" vertical="center"/>
    </xf>
    <xf numFmtId="0" fontId="0" fillId="0" borderId="6" xfId="0" quotePrefix="1" applyBorder="1" applyAlignment="1" applyProtection="1">
      <alignment horizontal="left" vertical="top" wrapText="1"/>
    </xf>
    <xf numFmtId="0" fontId="0" fillId="0" borderId="12" xfId="0" quotePrefix="1" applyBorder="1" applyAlignment="1" applyProtection="1">
      <alignment horizontal="left" vertical="top" wrapText="1"/>
    </xf>
    <xf numFmtId="0" fontId="0" fillId="0" borderId="6" xfId="0" quotePrefix="1" applyBorder="1" applyAlignment="1" applyProtection="1">
      <alignment horizontal="center" vertical="center" wrapText="1"/>
    </xf>
    <xf numFmtId="0" fontId="0" fillId="0" borderId="12" xfId="0" quotePrefix="1" applyBorder="1" applyAlignment="1" applyProtection="1">
      <alignment horizontal="center" vertical="center" wrapText="1"/>
    </xf>
    <xf numFmtId="0" fontId="0" fillId="0" borderId="6" xfId="0" quotePrefix="1" applyBorder="1" applyAlignment="1" applyProtection="1">
      <alignment horizontal="center" vertical="top" wrapText="1"/>
    </xf>
    <xf numFmtId="0" fontId="0" fillId="0" borderId="12" xfId="0" quotePrefix="1" applyBorder="1" applyAlignment="1" applyProtection="1">
      <alignment horizontal="center" vertical="top" wrapText="1"/>
    </xf>
    <xf numFmtId="0" fontId="0" fillId="0" borderId="1" xfId="0" quotePrefix="1" applyBorder="1" applyAlignment="1" applyProtection="1">
      <alignment horizontal="left" vertical="top" wrapText="1" indent="1"/>
    </xf>
    <xf numFmtId="0" fontId="0" fillId="0" borderId="5" xfId="0" quotePrefix="1" applyBorder="1" applyAlignment="1" applyProtection="1">
      <alignment horizontal="center" vertical="top" wrapText="1"/>
    </xf>
    <xf numFmtId="0" fontId="0" fillId="0" borderId="5" xfId="0" quotePrefix="1" applyBorder="1" applyAlignment="1" applyProtection="1">
      <alignment horizontal="center" vertical="center" wrapText="1"/>
    </xf>
    <xf numFmtId="0" fontId="0" fillId="0" borderId="5" xfId="0" quotePrefix="1" applyBorder="1" applyAlignment="1" applyProtection="1">
      <alignment horizontal="left" vertical="top" wrapText="1"/>
    </xf>
    <xf numFmtId="0" fontId="0" fillId="0" borderId="6" xfId="0" quotePrefix="1" applyBorder="1" applyAlignment="1" applyProtection="1">
      <alignment horizontal="left" vertical="top" wrapText="1" indent="1"/>
    </xf>
    <xf numFmtId="0" fontId="0" fillId="0" borderId="12" xfId="0" quotePrefix="1" applyBorder="1" applyAlignment="1" applyProtection="1">
      <alignment horizontal="left" vertical="top" wrapText="1" indent="1"/>
    </xf>
    <xf numFmtId="0" fontId="0" fillId="0" borderId="5" xfId="0" quotePrefix="1" applyBorder="1" applyAlignment="1" applyProtection="1">
      <alignment horizontal="left" vertical="top" wrapText="1" indent="1"/>
    </xf>
    <xf numFmtId="0" fontId="0" fillId="0" borderId="1" xfId="0" applyBorder="1" applyAlignment="1">
      <alignment horizontal="center" vertical="top"/>
    </xf>
    <xf numFmtId="0" fontId="0" fillId="0" borderId="1" xfId="0" applyBorder="1" applyAlignment="1">
      <alignment horizontal="center" vertical="center"/>
    </xf>
    <xf numFmtId="0" fontId="0" fillId="0" borderId="1" xfId="0" applyBorder="1" applyAlignment="1">
      <alignment horizontal="left" vertical="top" wrapText="1" indent="1"/>
    </xf>
    <xf numFmtId="0" fontId="0" fillId="0" borderId="6" xfId="0" applyBorder="1" applyAlignment="1">
      <alignment horizontal="left" wrapText="1"/>
    </xf>
    <xf numFmtId="0" fontId="0" fillId="0" borderId="12" xfId="0" applyBorder="1" applyAlignment="1">
      <alignment horizontal="left" wrapText="1"/>
    </xf>
    <xf numFmtId="0" fontId="0" fillId="0" borderId="5" xfId="0" applyBorder="1" applyAlignment="1">
      <alignment horizontal="left" wrapText="1"/>
    </xf>
    <xf numFmtId="0" fontId="0" fillId="0" borderId="1" xfId="0" applyBorder="1" applyAlignment="1">
      <alignment horizontal="left" vertical="top" wrapText="1" indent="2"/>
    </xf>
    <xf numFmtId="0" fontId="0" fillId="0" borderId="6" xfId="0" applyBorder="1" applyAlignment="1">
      <alignment horizontal="center" vertical="top"/>
    </xf>
    <xf numFmtId="0" fontId="0" fillId="0" borderId="12" xfId="0" applyBorder="1" applyAlignment="1">
      <alignment horizontal="center" vertical="top"/>
    </xf>
    <xf numFmtId="0" fontId="0" fillId="0" borderId="5" xfId="0" applyBorder="1" applyAlignment="1">
      <alignment horizontal="center" vertical="top"/>
    </xf>
  </cellXfs>
  <cellStyles count="5">
    <cellStyle name="Hyperlink" xfId="1" builtinId="8"/>
    <cellStyle name="Hyperlink 2" xfId="3" xr:uid="{00000000-0005-0000-0000-000001000000}"/>
    <cellStyle name="Normal" xfId="0" builtinId="0"/>
    <cellStyle name="Normal 2" xfId="2" xr:uid="{00000000-0005-0000-0000-000003000000}"/>
    <cellStyle name="Normal 3" xfId="4" xr:uid="{00000000-0005-0000-0000-000004000000}"/>
  </cellStyles>
  <dxfs count="2">
    <dxf>
      <font>
        <b/>
        <i val="0"/>
        <condense val="0"/>
        <extend val="0"/>
      </font>
      <fill>
        <patternFill>
          <bgColor indexed="22"/>
        </patternFill>
      </fill>
    </dxf>
    <dxf>
      <font>
        <b/>
        <i val="0"/>
        <condense val="0"/>
        <extend val="0"/>
        <color indexed="9"/>
      </font>
      <fill>
        <patternFill>
          <bgColor indexed="2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9CC00"/>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7.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1</xdr:col>
      <xdr:colOff>165657</xdr:colOff>
      <xdr:row>0</xdr:row>
      <xdr:rowOff>0</xdr:rowOff>
    </xdr:from>
    <xdr:to>
      <xdr:col>2</xdr:col>
      <xdr:colOff>822881</xdr:colOff>
      <xdr:row>0</xdr:row>
      <xdr:rowOff>935354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4257" y="0"/>
          <a:ext cx="942974" cy="9429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xdr:colOff>
      <xdr:row>0</xdr:row>
      <xdr:rowOff>0</xdr:rowOff>
    </xdr:from>
    <xdr:to>
      <xdr:col>2</xdr:col>
      <xdr:colOff>655320</xdr:colOff>
      <xdr:row>1</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1460" y="0"/>
          <a:ext cx="937260" cy="9372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228599</xdr:colOff>
      <xdr:row>0</xdr:row>
      <xdr:rowOff>0</xdr:rowOff>
    </xdr:from>
    <xdr:to>
      <xdr:col>2</xdr:col>
      <xdr:colOff>657224</xdr:colOff>
      <xdr:row>0</xdr:row>
      <xdr:rowOff>942974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599" y="0"/>
          <a:ext cx="942975" cy="9429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647700</xdr:colOff>
      <xdr:row>0</xdr:row>
      <xdr:rowOff>933450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0"/>
          <a:ext cx="933450" cy="933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657225</xdr:colOff>
      <xdr:row>1</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0"/>
          <a:ext cx="942975" cy="942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657225</xdr:colOff>
      <xdr:row>1</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0"/>
          <a:ext cx="942975" cy="942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640080</xdr:colOff>
      <xdr:row>1</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 y="0"/>
          <a:ext cx="937260" cy="9372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640080</xdr:colOff>
      <xdr:row>1</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 y="0"/>
          <a:ext cx="937260" cy="9372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632460</xdr:colOff>
      <xdr:row>0</xdr:row>
      <xdr:rowOff>929640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 y="0"/>
          <a:ext cx="929640" cy="929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640080</xdr:colOff>
      <xdr:row>1</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 y="0"/>
          <a:ext cx="937260" cy="9372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640080</xdr:colOff>
      <xdr:row>1</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 y="0"/>
          <a:ext cx="937260" cy="9372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165657</xdr:colOff>
      <xdr:row>0</xdr:row>
      <xdr:rowOff>0</xdr:rowOff>
    </xdr:from>
    <xdr:to>
      <xdr:col>2</xdr:col>
      <xdr:colOff>822881</xdr:colOff>
      <xdr:row>0</xdr:row>
      <xdr:rowOff>935354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4257" y="0"/>
          <a:ext cx="942974" cy="935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104774</xdr:colOff>
      <xdr:row>0</xdr:row>
      <xdr:rowOff>0</xdr:rowOff>
    </xdr:from>
    <xdr:to>
      <xdr:col>2</xdr:col>
      <xdr:colOff>762000</xdr:colOff>
      <xdr:row>0</xdr:row>
      <xdr:rowOff>935354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4" y="0"/>
          <a:ext cx="942976" cy="942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175260</xdr:colOff>
      <xdr:row>0</xdr:row>
      <xdr:rowOff>0</xdr:rowOff>
    </xdr:from>
    <xdr:to>
      <xdr:col>2</xdr:col>
      <xdr:colOff>807720</xdr:colOff>
      <xdr:row>0</xdr:row>
      <xdr:rowOff>929640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480" y="0"/>
          <a:ext cx="929640" cy="9296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640080</xdr:colOff>
      <xdr:row>1</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 y="0"/>
          <a:ext cx="937260" cy="9372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657225</xdr:colOff>
      <xdr:row>1</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0"/>
          <a:ext cx="942975" cy="942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xdr:colOff>
      <xdr:row>0</xdr:row>
      <xdr:rowOff>0</xdr:rowOff>
    </xdr:from>
    <xdr:to>
      <xdr:col>2</xdr:col>
      <xdr:colOff>662940</xdr:colOff>
      <xdr:row>0</xdr:row>
      <xdr:rowOff>933576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840" y="0"/>
          <a:ext cx="952500" cy="9335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632460</xdr:colOff>
      <xdr:row>0</xdr:row>
      <xdr:rowOff>929640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 y="0"/>
          <a:ext cx="929640" cy="9296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640080</xdr:colOff>
      <xdr:row>1</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 y="0"/>
          <a:ext cx="937260" cy="9372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agleRequiredTrax1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ent Contact Info"/>
      <sheetName val="Camping"/>
      <sheetName val="Citizenship in the Community"/>
      <sheetName val="Citizenship in the Nation"/>
      <sheetName val="Citizenship in the World"/>
      <sheetName val="Communication"/>
      <sheetName val="Cooking"/>
      <sheetName val="Cycling"/>
      <sheetName val="Emergency Prepedness"/>
      <sheetName val="Environmental Science"/>
      <sheetName val="Family Life"/>
      <sheetName val="First Aid"/>
      <sheetName val="Hiking"/>
      <sheetName val="Lifesaving"/>
      <sheetName val="Personal Fitness"/>
      <sheetName val="Personal Management"/>
      <sheetName val="Sustainability"/>
      <sheetName val="Swimming"/>
      <sheetName val="Summary"/>
      <sheetName val="Scout 1"/>
      <sheetName val="Scout 2"/>
      <sheetName val="Scout 3"/>
      <sheetName val="Scout 4"/>
      <sheetName val="Scout 5"/>
      <sheetName val="Scout 6"/>
      <sheetName val="Scout 7"/>
      <sheetName val="Scout 8"/>
      <sheetName val="Scout 9"/>
      <sheetName val="Scout 10"/>
      <sheetName val="Scout 11"/>
      <sheetName val="Scout 12"/>
      <sheetName val="Scout 13"/>
      <sheetName val="Scout 14"/>
      <sheetName val="Scout 15"/>
      <sheetName val="Scout 16"/>
      <sheetName val="Scout 17"/>
      <sheetName val="Scout 18"/>
      <sheetName val="Scout 19"/>
      <sheetName val="Scout 20"/>
    </sheetNames>
    <sheetDataSet>
      <sheetData sheetId="0">
        <row r="14">
          <cell r="B14" t="str">
            <v>For a printed copy of the full text of the exact requirements, please get a merit badge book from your local scout shop, or go to boyslife.org/merit-badges/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Scout 1</v>
          </cell>
        </row>
      </sheetData>
      <sheetData sheetId="21">
        <row r="1">
          <cell r="A1" t="str">
            <v>Scout 2</v>
          </cell>
        </row>
      </sheetData>
      <sheetData sheetId="22">
        <row r="1">
          <cell r="A1" t="str">
            <v>Scout 3</v>
          </cell>
        </row>
      </sheetData>
      <sheetData sheetId="23">
        <row r="1">
          <cell r="A1" t="str">
            <v>Scout 4</v>
          </cell>
        </row>
      </sheetData>
      <sheetData sheetId="24">
        <row r="1">
          <cell r="A1" t="str">
            <v>Scout 5</v>
          </cell>
        </row>
      </sheetData>
      <sheetData sheetId="25">
        <row r="1">
          <cell r="A1" t="str">
            <v>Scout 6</v>
          </cell>
        </row>
      </sheetData>
      <sheetData sheetId="26">
        <row r="1">
          <cell r="A1" t="str">
            <v>Scout 7</v>
          </cell>
        </row>
      </sheetData>
      <sheetData sheetId="27">
        <row r="1">
          <cell r="A1" t="str">
            <v>Scout 8</v>
          </cell>
        </row>
      </sheetData>
      <sheetData sheetId="28">
        <row r="1">
          <cell r="A1" t="str">
            <v>Scout 9</v>
          </cell>
        </row>
      </sheetData>
      <sheetData sheetId="29">
        <row r="1">
          <cell r="A1" t="str">
            <v>Scout 10</v>
          </cell>
        </row>
      </sheetData>
      <sheetData sheetId="30">
        <row r="1">
          <cell r="A1" t="str">
            <v>Scout 11</v>
          </cell>
        </row>
      </sheetData>
      <sheetData sheetId="31">
        <row r="1">
          <cell r="A1" t="str">
            <v>Scout 12</v>
          </cell>
        </row>
      </sheetData>
      <sheetData sheetId="32">
        <row r="1">
          <cell r="A1" t="str">
            <v>Scout 13</v>
          </cell>
        </row>
      </sheetData>
      <sheetData sheetId="33">
        <row r="1">
          <cell r="A1" t="str">
            <v>Scout 14</v>
          </cell>
        </row>
      </sheetData>
      <sheetData sheetId="34">
        <row r="1">
          <cell r="A1" t="str">
            <v>Scout 15</v>
          </cell>
        </row>
      </sheetData>
      <sheetData sheetId="35">
        <row r="1">
          <cell r="A1" t="str">
            <v>Scout 16</v>
          </cell>
        </row>
      </sheetData>
      <sheetData sheetId="36">
        <row r="1">
          <cell r="A1" t="str">
            <v>Scout 17</v>
          </cell>
        </row>
      </sheetData>
      <sheetData sheetId="37">
        <row r="1">
          <cell r="A1" t="str">
            <v>Scout 18</v>
          </cell>
        </row>
      </sheetData>
      <sheetData sheetId="38">
        <row r="1">
          <cell r="A1" t="str">
            <v>Scout 19</v>
          </cell>
        </row>
      </sheetData>
      <sheetData sheetId="39">
        <row r="1">
          <cell r="A1" t="str">
            <v>Scout 20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ax.boy-scouts.net/faq.htm" TargetMode="External"/><Relationship Id="rId2" Type="http://schemas.openxmlformats.org/officeDocument/2006/relationships/hyperlink" Target="http://trax.boy-scouts.net/" TargetMode="External"/><Relationship Id="rId1" Type="http://schemas.openxmlformats.org/officeDocument/2006/relationships/hyperlink" Target="http://trax.boy-scouts.net/" TargetMode="External"/><Relationship Id="rId5" Type="http://schemas.openxmlformats.org/officeDocument/2006/relationships/printerSettings" Target="../printerSettings/printerSettings1.bin"/><Relationship Id="rId4" Type="http://schemas.openxmlformats.org/officeDocument/2006/relationships/hyperlink" Target="mailto:trax@oradat.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meritbadge.org/wiki/index.php/Cycling"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boyslife.org/about-scouts/merit-badge-requirements/3092/emergency-preparednes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boyslife.org/about-scouts/merit-badge-requirements/3096/environmental-science/"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boyslife.org/about-scouts/merit-badge-requirements/3097/family-life/"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boyslife.org/merit-badges/first-aid-merit-badg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boyslife.org/about-scouts/merit-badge-requirements/3111/hiking/"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boyslife.org/about-scouts/merit-badge-requirements/3111/hiking/"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boyslife.org/about-scouts/merit-badge-requirements/3275/lifesaving/"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meritbadge.org/wiki/index.php/Personal_Fitness"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boyslife.org/about-scouts/merit-badge-requirements/3135/personal-managemen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boyslife.org/about-scouts/merit-badge-requirements/3163/swimming/"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boyslife.org/about-scouts/merit-badge-requirements/3009/camping/"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boyslife.org/about-scouts/merit-badge-requirements/3009/camping/"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boyslife.org/about-scouts/merit-badge-requirements/3048/citizenship-in-the-community/" TargetMode="External"/><Relationship Id="rId1" Type="http://schemas.openxmlformats.org/officeDocument/2006/relationships/hyperlink" Target="http://meritbadge.org/wiki/index.php/Citizenship_in_the_Community"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boyslife.org/about-scouts/merit-badge-requirements/3049/citizenship-in-the-nation/"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boyslife.org/about-scouts/merit-badge-requirements/3050/citizenship-in-the-world/"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boyslife.org/about-scouts/merit-badge-requirements/3054/communication/"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boyslife.org/merit-badges/cooking-merit-badg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Q75"/>
  <sheetViews>
    <sheetView showGridLines="0" workbookViewId="0" xr3:uid="{AEA406A1-0E4B-5B11-9CD5-51D6E497D94C}">
      <selection activeCell="B2" sqref="B2"/>
    </sheetView>
  </sheetViews>
  <sheetFormatPr defaultRowHeight="12.75" x14ac:dyDescent="0.15"/>
  <cols>
    <col min="1" max="1" width="4.140625" customWidth="1"/>
    <col min="2" max="2" width="23.42578125" customWidth="1"/>
    <col min="3" max="3" width="8" customWidth="1"/>
    <col min="5" max="5" width="11" customWidth="1"/>
    <col min="9" max="9" width="7.28515625" customWidth="1"/>
  </cols>
  <sheetData>
    <row r="1" spans="1:17" x14ac:dyDescent="0.15">
      <c r="A1" s="233" t="s">
        <v>5</v>
      </c>
      <c r="B1" s="233"/>
      <c r="C1" s="233"/>
      <c r="D1" s="233"/>
      <c r="E1" s="233"/>
      <c r="F1" s="233"/>
      <c r="G1" s="233"/>
      <c r="H1" s="233"/>
      <c r="I1" s="233"/>
    </row>
    <row r="2" spans="1:17" ht="9" customHeight="1" x14ac:dyDescent="0.15"/>
    <row r="3" spans="1:17" x14ac:dyDescent="0.15">
      <c r="A3" s="228" t="s">
        <v>4</v>
      </c>
      <c r="B3" s="228"/>
      <c r="C3" s="228"/>
      <c r="D3" s="228"/>
      <c r="E3" s="228"/>
      <c r="F3" s="228"/>
      <c r="G3" s="228"/>
      <c r="H3" s="228"/>
      <c r="I3" s="228"/>
    </row>
    <row r="4" spans="1:17" ht="39" customHeight="1" x14ac:dyDescent="0.15">
      <c r="B4" s="235" t="s">
        <v>831</v>
      </c>
      <c r="C4" s="236"/>
      <c r="D4" s="236"/>
      <c r="E4" s="236"/>
      <c r="F4" s="236"/>
      <c r="G4" s="236"/>
      <c r="H4" s="236"/>
      <c r="I4" s="236"/>
      <c r="J4" s="236"/>
    </row>
    <row r="5" spans="1:17" ht="20.25" customHeight="1" x14ac:dyDescent="0.15">
      <c r="A5" s="228" t="s">
        <v>45</v>
      </c>
      <c r="B5" s="228"/>
      <c r="C5" s="228"/>
      <c r="D5" s="228"/>
      <c r="E5" s="228"/>
      <c r="F5" s="228"/>
      <c r="G5" s="228"/>
      <c r="H5" s="228"/>
      <c r="I5" s="228"/>
    </row>
    <row r="6" spans="1:17" ht="39" customHeight="1" x14ac:dyDescent="0.15">
      <c r="B6" s="222" t="s">
        <v>110</v>
      </c>
      <c r="C6" s="222"/>
      <c r="D6" s="222"/>
      <c r="E6" s="222"/>
      <c r="F6" s="222"/>
      <c r="G6" s="222"/>
      <c r="H6" s="222"/>
      <c r="I6" s="222"/>
    </row>
    <row r="7" spans="1:17" ht="20.25" customHeight="1" x14ac:dyDescent="0.15">
      <c r="A7" s="228" t="s">
        <v>6</v>
      </c>
      <c r="B7" s="228"/>
      <c r="C7" s="228"/>
      <c r="D7" s="228"/>
      <c r="E7" s="228"/>
      <c r="F7" s="228"/>
      <c r="G7" s="228"/>
      <c r="H7" s="228"/>
      <c r="I7" s="228"/>
    </row>
    <row r="8" spans="1:17" ht="39" customHeight="1" x14ac:dyDescent="0.15">
      <c r="B8" s="222" t="s">
        <v>109</v>
      </c>
      <c r="C8" s="222"/>
      <c r="D8" s="222"/>
      <c r="E8" s="222"/>
      <c r="F8" s="222"/>
      <c r="G8" s="222"/>
      <c r="H8" s="222"/>
      <c r="I8" s="222"/>
    </row>
    <row r="9" spans="1:17" ht="20.25" customHeight="1" x14ac:dyDescent="0.15">
      <c r="A9" s="228" t="s">
        <v>60</v>
      </c>
      <c r="B9" s="228"/>
      <c r="C9" s="228"/>
      <c r="D9" s="228"/>
      <c r="E9" s="228"/>
      <c r="F9" s="228"/>
      <c r="G9" s="228"/>
      <c r="H9" s="228"/>
      <c r="I9" s="228"/>
    </row>
    <row r="10" spans="1:17" ht="25.5" customHeight="1" x14ac:dyDescent="0.15">
      <c r="B10" s="222" t="s">
        <v>59</v>
      </c>
      <c r="C10" s="222"/>
      <c r="D10" s="222"/>
      <c r="E10" s="222"/>
      <c r="F10" s="222"/>
      <c r="G10" s="222"/>
      <c r="H10" s="222"/>
      <c r="I10" s="222"/>
    </row>
    <row r="11" spans="1:17" ht="20.25" customHeight="1" x14ac:dyDescent="0.15">
      <c r="A11" s="228" t="s">
        <v>111</v>
      </c>
      <c r="B11" s="228"/>
      <c r="C11" s="228"/>
      <c r="D11" s="228"/>
      <c r="E11" s="228"/>
      <c r="F11" s="228"/>
      <c r="G11" s="228"/>
      <c r="H11" s="228"/>
      <c r="I11" s="228"/>
    </row>
    <row r="12" spans="1:17" ht="25.5" customHeight="1" x14ac:dyDescent="0.15">
      <c r="B12" s="222" t="s">
        <v>112</v>
      </c>
      <c r="C12" s="222"/>
      <c r="D12" s="222"/>
      <c r="E12" s="222"/>
      <c r="F12" s="222"/>
      <c r="G12" s="222"/>
      <c r="H12" s="222"/>
      <c r="I12" s="222"/>
    </row>
    <row r="13" spans="1:17" s="1" customFormat="1" ht="20.25" customHeight="1" x14ac:dyDescent="0.15">
      <c r="A13" s="1" t="s">
        <v>194</v>
      </c>
      <c r="B13" s="107"/>
      <c r="C13" s="107"/>
      <c r="D13" s="107"/>
      <c r="E13" s="107"/>
      <c r="F13" s="107"/>
      <c r="G13" s="107"/>
      <c r="H13" s="107"/>
      <c r="I13" s="107"/>
    </row>
    <row r="14" spans="1:17" ht="25.5" customHeight="1" x14ac:dyDescent="0.15">
      <c r="B14" s="234" t="s">
        <v>180</v>
      </c>
      <c r="C14" s="234"/>
      <c r="D14" s="234"/>
      <c r="E14" s="234"/>
      <c r="F14" s="234"/>
      <c r="G14" s="234"/>
      <c r="H14" s="234"/>
      <c r="I14" s="234"/>
      <c r="J14" s="9"/>
      <c r="K14" s="9"/>
      <c r="L14" s="9"/>
      <c r="M14" s="9"/>
      <c r="N14" s="9"/>
      <c r="O14" s="9"/>
      <c r="P14" s="9"/>
      <c r="Q14" s="9"/>
    </row>
    <row r="15" spans="1:17" ht="20.25" customHeight="1" x14ac:dyDescent="0.15">
      <c r="A15" s="228" t="s">
        <v>116</v>
      </c>
      <c r="B15" s="228"/>
      <c r="C15" s="228"/>
      <c r="D15" s="228"/>
      <c r="E15" s="228"/>
      <c r="F15" s="228"/>
      <c r="G15" s="228"/>
      <c r="H15" s="228"/>
      <c r="I15" s="228"/>
    </row>
    <row r="16" spans="1:17" ht="38.25" customHeight="1" x14ac:dyDescent="0.15">
      <c r="A16" s="47"/>
      <c r="B16" s="234" t="s">
        <v>114</v>
      </c>
      <c r="C16" s="234"/>
      <c r="D16" s="234"/>
      <c r="E16" s="234"/>
      <c r="F16" s="234"/>
      <c r="G16" s="234"/>
      <c r="H16" s="234"/>
      <c r="I16" s="234"/>
    </row>
    <row r="17" spans="1:10" ht="12.75" customHeight="1" x14ac:dyDescent="0.15">
      <c r="A17" s="47"/>
      <c r="B17" s="47"/>
      <c r="C17" s="237" t="s">
        <v>117</v>
      </c>
      <c r="D17" s="237"/>
      <c r="E17" s="237"/>
      <c r="F17" s="47"/>
      <c r="G17" s="47"/>
      <c r="H17" s="47"/>
      <c r="I17" s="47"/>
    </row>
    <row r="18" spans="1:10" ht="51" customHeight="1" x14ac:dyDescent="0.15">
      <c r="B18" s="222" t="s">
        <v>115</v>
      </c>
      <c r="C18" s="222"/>
      <c r="D18" s="222"/>
      <c r="E18" s="222"/>
      <c r="F18" s="222"/>
      <c r="G18" s="222"/>
      <c r="H18" s="222"/>
      <c r="I18" s="222"/>
    </row>
    <row r="19" spans="1:10" ht="20.25" customHeight="1" x14ac:dyDescent="0.15">
      <c r="A19" s="228" t="s">
        <v>7</v>
      </c>
      <c r="B19" s="228"/>
      <c r="C19" s="228"/>
      <c r="D19" s="228"/>
      <c r="E19" s="228"/>
      <c r="F19" s="228"/>
      <c r="G19" s="228"/>
      <c r="H19" s="228"/>
      <c r="I19" s="228"/>
    </row>
    <row r="20" spans="1:10" ht="51" customHeight="1" x14ac:dyDescent="0.15">
      <c r="B20" s="231" t="s">
        <v>44</v>
      </c>
      <c r="C20" s="231"/>
      <c r="D20" s="231"/>
      <c r="E20" s="231"/>
      <c r="F20" s="231"/>
      <c r="G20" s="231"/>
      <c r="H20" s="231"/>
      <c r="I20" s="231"/>
    </row>
    <row r="22" spans="1:10" x14ac:dyDescent="0.15">
      <c r="A22" s="228" t="s">
        <v>8</v>
      </c>
      <c r="B22" s="228"/>
      <c r="C22" s="228"/>
      <c r="D22" s="228"/>
      <c r="E22" s="228"/>
      <c r="F22" s="228"/>
      <c r="G22" s="228"/>
      <c r="H22" s="228"/>
      <c r="I22" s="228"/>
    </row>
    <row r="23" spans="1:10" s="4" customFormat="1" ht="28.5" customHeight="1" x14ac:dyDescent="0.15">
      <c r="B23" s="222" t="s">
        <v>9</v>
      </c>
      <c r="C23" s="222"/>
      <c r="D23" s="222"/>
      <c r="E23" s="222"/>
      <c r="F23" s="222"/>
      <c r="G23" s="222"/>
      <c r="H23" s="222"/>
      <c r="I23" s="222"/>
    </row>
    <row r="24" spans="1:10" ht="57.75" customHeight="1" x14ac:dyDescent="0.15">
      <c r="B24" s="222" t="s">
        <v>113</v>
      </c>
      <c r="C24" s="222"/>
      <c r="D24" s="222"/>
      <c r="E24" s="222"/>
      <c r="F24" s="222"/>
      <c r="G24" s="222"/>
      <c r="H24" s="222"/>
      <c r="I24" s="222"/>
    </row>
    <row r="25" spans="1:10" ht="20.25" customHeight="1" x14ac:dyDescent="0.15">
      <c r="B25" s="222" t="s">
        <v>17</v>
      </c>
      <c r="C25" s="222"/>
      <c r="D25" s="222"/>
      <c r="E25" s="232" t="s">
        <v>18</v>
      </c>
      <c r="F25" s="232"/>
      <c r="G25" s="232"/>
      <c r="H25" s="232"/>
      <c r="I25" s="232"/>
    </row>
    <row r="26" spans="1:10" ht="29.25" customHeight="1" x14ac:dyDescent="0.15">
      <c r="B26" s="222" t="s">
        <v>10</v>
      </c>
      <c r="C26" s="222"/>
      <c r="D26" s="222"/>
      <c r="E26" s="222"/>
      <c r="F26" s="222"/>
      <c r="G26" s="222"/>
      <c r="H26" s="222"/>
      <c r="I26" s="222"/>
    </row>
    <row r="27" spans="1:10" ht="27.75" customHeight="1" x14ac:dyDescent="0.15">
      <c r="B27" s="222" t="s">
        <v>11</v>
      </c>
      <c r="C27" s="222"/>
      <c r="D27" s="222"/>
      <c r="E27" s="222"/>
      <c r="F27" s="222"/>
      <c r="G27" s="222"/>
      <c r="H27" s="222"/>
      <c r="I27" s="222"/>
    </row>
    <row r="28" spans="1:10" x14ac:dyDescent="0.15">
      <c r="A28" s="228" t="s">
        <v>12</v>
      </c>
      <c r="B28" s="228"/>
      <c r="C28" s="228"/>
      <c r="D28" s="228"/>
      <c r="E28" s="228"/>
      <c r="F28" s="228"/>
      <c r="G28" s="228"/>
      <c r="H28" s="228"/>
      <c r="I28" s="228"/>
      <c r="J28" s="228"/>
    </row>
    <row r="29" spans="1:10" x14ac:dyDescent="0.15">
      <c r="A29" s="92"/>
      <c r="B29" s="229" t="s">
        <v>125</v>
      </c>
      <c r="C29" s="229"/>
      <c r="D29" s="229"/>
      <c r="E29" s="229"/>
      <c r="F29" s="229"/>
      <c r="G29" s="229"/>
      <c r="H29" s="229"/>
      <c r="I29" s="229"/>
      <c r="J29" s="229"/>
    </row>
    <row r="30" spans="1:10" x14ac:dyDescent="0.15">
      <c r="A30" s="223" t="s">
        <v>126</v>
      </c>
      <c r="B30" s="223"/>
      <c r="C30" s="223"/>
      <c r="D30" s="223"/>
      <c r="E30" s="223"/>
      <c r="F30" s="223"/>
      <c r="G30" s="223"/>
      <c r="H30" s="223"/>
      <c r="I30" s="223"/>
      <c r="J30" s="223"/>
    </row>
    <row r="31" spans="1:10" ht="25.5" customHeight="1" x14ac:dyDescent="0.15">
      <c r="A31" s="92"/>
      <c r="B31" s="224" t="s">
        <v>127</v>
      </c>
      <c r="C31" s="225"/>
      <c r="D31" s="225"/>
      <c r="E31" s="225"/>
      <c r="F31" s="225"/>
      <c r="G31" s="225"/>
      <c r="H31" s="225"/>
      <c r="I31" s="225"/>
      <c r="J31" s="225"/>
    </row>
    <row r="33" spans="1:9" x14ac:dyDescent="0.15">
      <c r="A33" s="228" t="s">
        <v>13</v>
      </c>
      <c r="B33" s="228"/>
      <c r="C33" s="228"/>
      <c r="D33" s="228"/>
      <c r="E33" s="228"/>
      <c r="F33" s="228"/>
      <c r="G33" s="228"/>
      <c r="H33" s="228"/>
      <c r="I33" s="228"/>
    </row>
    <row r="34" spans="1:9" ht="12.75" customHeight="1" x14ac:dyDescent="0.15">
      <c r="B34" s="1" t="s">
        <v>71</v>
      </c>
      <c r="C34" s="16">
        <v>39637</v>
      </c>
      <c r="D34" s="6" t="s">
        <v>14</v>
      </c>
    </row>
    <row r="35" spans="1:9" x14ac:dyDescent="0.15">
      <c r="C35" s="16"/>
    </row>
    <row r="36" spans="1:9" ht="12.75" customHeight="1" x14ac:dyDescent="0.15">
      <c r="B36" s="1" t="s">
        <v>118</v>
      </c>
      <c r="C36" s="16">
        <v>39784</v>
      </c>
      <c r="D36" s="6" t="s">
        <v>119</v>
      </c>
    </row>
    <row r="37" spans="1:9" ht="25.5" customHeight="1" x14ac:dyDescent="0.15">
      <c r="C37" s="16"/>
      <c r="D37" s="6" t="s">
        <v>120</v>
      </c>
    </row>
    <row r="38" spans="1:9" x14ac:dyDescent="0.15">
      <c r="B38" s="17"/>
      <c r="C38" s="18"/>
      <c r="D38" s="227" t="s">
        <v>121</v>
      </c>
      <c r="E38" s="227"/>
      <c r="F38" s="227"/>
      <c r="G38" s="227"/>
      <c r="H38" s="227"/>
      <c r="I38" s="227"/>
    </row>
    <row r="39" spans="1:9" x14ac:dyDescent="0.15">
      <c r="B39" s="1"/>
      <c r="C39" s="16"/>
      <c r="D39" s="88" t="s">
        <v>122</v>
      </c>
    </row>
    <row r="40" spans="1:9" x14ac:dyDescent="0.15">
      <c r="B40" s="17"/>
      <c r="C40" s="18"/>
      <c r="D40" s="221"/>
      <c r="E40" s="221"/>
      <c r="F40" s="221"/>
      <c r="G40" s="221"/>
      <c r="H40" s="221"/>
      <c r="I40" s="221"/>
    </row>
    <row r="41" spans="1:9" x14ac:dyDescent="0.15">
      <c r="B41" s="47" t="s">
        <v>123</v>
      </c>
      <c r="C41" s="91">
        <v>39851</v>
      </c>
      <c r="D41" s="221" t="s">
        <v>124</v>
      </c>
      <c r="E41" s="221"/>
      <c r="F41" s="221"/>
      <c r="G41" s="221"/>
      <c r="H41" s="221"/>
      <c r="I41" s="221"/>
    </row>
    <row r="42" spans="1:9" ht="12.75" customHeight="1" x14ac:dyDescent="0.15">
      <c r="B42" s="17"/>
      <c r="C42" s="18"/>
      <c r="D42" s="221"/>
      <c r="E42" s="221"/>
      <c r="F42" s="221"/>
      <c r="G42" s="221"/>
      <c r="H42" s="221"/>
      <c r="I42" s="221"/>
    </row>
    <row r="43" spans="1:9" x14ac:dyDescent="0.15">
      <c r="B43" s="47" t="s">
        <v>195</v>
      </c>
      <c r="C43" s="91">
        <v>42391</v>
      </c>
      <c r="D43" s="221" t="s">
        <v>128</v>
      </c>
      <c r="E43" s="221"/>
      <c r="F43" s="221"/>
      <c r="G43" s="221"/>
      <c r="H43" s="221"/>
      <c r="I43" s="221"/>
    </row>
    <row r="44" spans="1:9" ht="12.75" customHeight="1" x14ac:dyDescent="0.15">
      <c r="B44" s="17"/>
      <c r="C44" s="18"/>
      <c r="D44" s="226" t="s">
        <v>829</v>
      </c>
      <c r="E44" s="221"/>
      <c r="F44" s="221"/>
      <c r="G44" s="221"/>
      <c r="H44" s="221"/>
      <c r="I44" s="221"/>
    </row>
    <row r="45" spans="1:9" x14ac:dyDescent="0.15">
      <c r="C45" s="16"/>
    </row>
    <row r="46" spans="1:9" x14ac:dyDescent="0.15">
      <c r="B46" s="17"/>
      <c r="C46" s="18"/>
      <c r="D46" s="221"/>
      <c r="E46" s="221"/>
      <c r="F46" s="221"/>
      <c r="G46" s="221"/>
      <c r="H46" s="221"/>
      <c r="I46" s="221"/>
    </row>
    <row r="47" spans="1:9" x14ac:dyDescent="0.15">
      <c r="C47" s="16"/>
    </row>
    <row r="48" spans="1:9" x14ac:dyDescent="0.15">
      <c r="B48" s="17"/>
      <c r="C48" s="18"/>
      <c r="D48" s="221"/>
      <c r="E48" s="221"/>
      <c r="F48" s="221"/>
      <c r="G48" s="221"/>
      <c r="H48" s="221"/>
      <c r="I48" s="221"/>
    </row>
    <row r="49" spans="2:9" x14ac:dyDescent="0.15">
      <c r="C49" s="16"/>
      <c r="D49" s="6"/>
    </row>
    <row r="50" spans="2:9" x14ac:dyDescent="0.15">
      <c r="C50" s="16"/>
    </row>
    <row r="51" spans="2:9" x14ac:dyDescent="0.15">
      <c r="C51" s="16"/>
      <c r="D51" s="6"/>
    </row>
    <row r="52" spans="2:9" x14ac:dyDescent="0.15">
      <c r="C52" s="16"/>
    </row>
    <row r="53" spans="2:9" x14ac:dyDescent="0.15">
      <c r="B53" s="17"/>
      <c r="C53" s="18"/>
      <c r="D53" s="221"/>
      <c r="E53" s="221"/>
      <c r="F53" s="221"/>
      <c r="G53" s="221"/>
      <c r="H53" s="221"/>
      <c r="I53" s="221"/>
    </row>
    <row r="54" spans="2:9" x14ac:dyDescent="0.15">
      <c r="C54" s="5"/>
      <c r="D54" s="230"/>
      <c r="E54" s="230"/>
      <c r="F54" s="230"/>
      <c r="G54" s="230"/>
      <c r="H54" s="230"/>
      <c r="I54" s="230"/>
    </row>
    <row r="55" spans="2:9" x14ac:dyDescent="0.15">
      <c r="C55" s="5"/>
      <c r="D55" s="230"/>
      <c r="E55" s="230"/>
      <c r="F55" s="230"/>
      <c r="G55" s="230"/>
      <c r="H55" s="230"/>
      <c r="I55" s="230"/>
    </row>
    <row r="56" spans="2:9" x14ac:dyDescent="0.15">
      <c r="C56" s="5"/>
    </row>
    <row r="57" spans="2:9" x14ac:dyDescent="0.15">
      <c r="C57" s="5"/>
    </row>
    <row r="58" spans="2:9" x14ac:dyDescent="0.15">
      <c r="C58" s="5"/>
    </row>
    <row r="59" spans="2:9" x14ac:dyDescent="0.15">
      <c r="C59" s="5"/>
    </row>
    <row r="60" spans="2:9" x14ac:dyDescent="0.15">
      <c r="C60" s="5"/>
    </row>
    <row r="61" spans="2:9" x14ac:dyDescent="0.15">
      <c r="C61" s="5"/>
    </row>
    <row r="62" spans="2:9" x14ac:dyDescent="0.15">
      <c r="C62" s="5"/>
    </row>
    <row r="63" spans="2:9" x14ac:dyDescent="0.15">
      <c r="C63" s="5"/>
    </row>
    <row r="64" spans="2:9" x14ac:dyDescent="0.15">
      <c r="C64" s="5"/>
    </row>
    <row r="65" spans="3:3" x14ac:dyDescent="0.15">
      <c r="C65" s="5"/>
    </row>
    <row r="66" spans="3:3" x14ac:dyDescent="0.15">
      <c r="C66" s="5"/>
    </row>
    <row r="67" spans="3:3" x14ac:dyDescent="0.15">
      <c r="C67" s="5"/>
    </row>
    <row r="68" spans="3:3" x14ac:dyDescent="0.15">
      <c r="C68" s="5"/>
    </row>
    <row r="69" spans="3:3" x14ac:dyDescent="0.15">
      <c r="C69" s="5"/>
    </row>
    <row r="70" spans="3:3" x14ac:dyDescent="0.15">
      <c r="C70" s="5"/>
    </row>
    <row r="71" spans="3:3" x14ac:dyDescent="0.15">
      <c r="C71" s="5"/>
    </row>
    <row r="72" spans="3:3" x14ac:dyDescent="0.15">
      <c r="C72" s="5"/>
    </row>
    <row r="73" spans="3:3" x14ac:dyDescent="0.15">
      <c r="C73" s="5"/>
    </row>
    <row r="74" spans="3:3" x14ac:dyDescent="0.15">
      <c r="C74" s="5"/>
    </row>
    <row r="75" spans="3:3" x14ac:dyDescent="0.15">
      <c r="C75" s="5"/>
    </row>
  </sheetData>
  <sheetProtection password="C658" sheet="1" objects="1" scenarios="1" selectLockedCells="1"/>
  <mergeCells count="41">
    <mergeCell ref="A22:I22"/>
    <mergeCell ref="B23:I23"/>
    <mergeCell ref="B24:I24"/>
    <mergeCell ref="B16:I16"/>
    <mergeCell ref="A28:J28"/>
    <mergeCell ref="B18:I18"/>
    <mergeCell ref="C17:E17"/>
    <mergeCell ref="A5:I5"/>
    <mergeCell ref="A3:I3"/>
    <mergeCell ref="A1:I1"/>
    <mergeCell ref="A15:I15"/>
    <mergeCell ref="B14:I14"/>
    <mergeCell ref="B4:J4"/>
    <mergeCell ref="D55:I55"/>
    <mergeCell ref="B6:I6"/>
    <mergeCell ref="B20:I20"/>
    <mergeCell ref="A19:I19"/>
    <mergeCell ref="B8:I8"/>
    <mergeCell ref="A7:I7"/>
    <mergeCell ref="A9:I9"/>
    <mergeCell ref="A11:I11"/>
    <mergeCell ref="B10:I10"/>
    <mergeCell ref="B12:I12"/>
    <mergeCell ref="B25:D25"/>
    <mergeCell ref="E25:I25"/>
    <mergeCell ref="D40:I40"/>
    <mergeCell ref="D54:I54"/>
    <mergeCell ref="D48:I48"/>
    <mergeCell ref="D46:I46"/>
    <mergeCell ref="D53:I53"/>
    <mergeCell ref="D41:I41"/>
    <mergeCell ref="B26:I26"/>
    <mergeCell ref="A30:J30"/>
    <mergeCell ref="B31:J31"/>
    <mergeCell ref="D43:I43"/>
    <mergeCell ref="D44:I44"/>
    <mergeCell ref="B27:I27"/>
    <mergeCell ref="D42:I42"/>
    <mergeCell ref="D38:I38"/>
    <mergeCell ref="A33:I33"/>
    <mergeCell ref="B29:J29"/>
  </mergeCells>
  <phoneticPr fontId="11" type="noConversion"/>
  <hyperlinks>
    <hyperlink ref="E25" r:id="rId1" xr:uid="{00000000-0004-0000-0000-000000000000}"/>
    <hyperlink ref="E25:I25" r:id="rId2" display="http://trax.boy-scouts.net" xr:uid="{00000000-0004-0000-0000-000001000000}"/>
    <hyperlink ref="C17:E17" r:id="rId3" display="http://trax.boy-scouts.net/faq.htm" xr:uid="{00000000-0004-0000-0000-000002000000}"/>
    <hyperlink ref="B29" r:id="rId4" xr:uid="{00000000-0004-0000-0000-000003000000}"/>
  </hyperlinks>
  <pageMargins left="0.75" right="0.75" top="1" bottom="1" header="0.5" footer="0.5"/>
  <pageSetup orientation="portrait" horizontalDpi="4294967293" r:id="rId5"/>
  <headerFooter alignWithMargins="0">
    <oddHeader xml:space="preserve">&amp;C&amp;"Arial,Bold"&amp;12EagleRequiredTrax
&amp;10Version 2.0
for 2009&amp;"Arial,Regular"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9CC00"/>
  </sheetPr>
  <dimension ref="A1:X60"/>
  <sheetViews>
    <sheetView showGridLines="0" workbookViewId="0" xr3:uid="{7BE570AB-09E9-518F-B8F7-3F91B7162CA9}">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3" customWidth="1"/>
    <col min="3" max="3" width="52.42578125" style="123" customWidth="1"/>
    <col min="4" max="24" width="3.42578125" customWidth="1"/>
  </cols>
  <sheetData>
    <row r="1" spans="1:24" ht="74.25" customHeight="1" thickBot="1" x14ac:dyDescent="0.2">
      <c r="A1" s="254" t="s">
        <v>375</v>
      </c>
      <c r="B1" s="260" t="s">
        <v>297</v>
      </c>
      <c r="C1" s="26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375</v>
      </c>
    </row>
    <row r="2" spans="1:24" ht="15.75" customHeight="1" thickBot="1" x14ac:dyDescent="0.2">
      <c r="A2" s="259"/>
      <c r="B2" s="262" t="s">
        <v>298</v>
      </c>
      <c r="C2" s="263"/>
      <c r="D2" s="34" t="str">
        <f>IF(COUNTIF(D3:D43,"*")&gt;0, IF(AND(COUNTIF(D3:D13,"*")&gt;10, OR(COUNTIF(D16:D26,"*")+MIN(1,COUNTIF(D28:D29,"*"))&gt;10,COUNTIF(D31:D43,"*")&gt;11)), "C", ((COUNTIF(D3:D13,"*")/11)+IF((COUNTIF(D31:D43,"*")/12)&gt;((COUNTIF(D16:D26,"*")+MIN(1,COUNTIF(D28:D29,"*")))/11), COUNTIF(D31:D43,"*")/12, (COUNTIF(D16:D26,"*")+MIN(1,COUNTIF(D28:D29,"*")))/11))/2*100),"")</f>
        <v/>
      </c>
      <c r="E2" s="124" t="str">
        <f t="shared" ref="E2:R2" si="0">IF(COUNTIF(E3:E43,"*")&gt;0, IF(AND(COUNTIF(E3:E13,"*")&gt;10, OR(COUNTIF(E16:E26,"*")+MIN(1,COUNTIF(E28:E29,"*"))&gt;10,COUNTIF(E31:E43,"*")&gt;11)), "C", ((COUNTIF(E3:E13,"*")/11)+IF((COUNTIF(E31:E43,"*")/12)&gt;((COUNTIF(E16:E26,"*")+MIN(1,COUNTIF(E28:E29,"*")))/11), COUNTIF(E31:E43,"*")/12, (COUNTIF(E16:E26,"*")+MIN(1,COUNTIF(E28:E29,"*")))/11))/2*100),"")</f>
        <v/>
      </c>
      <c r="F2" s="124" t="str">
        <f t="shared" si="0"/>
        <v/>
      </c>
      <c r="G2" s="124" t="str">
        <f t="shared" si="0"/>
        <v/>
      </c>
      <c r="H2" s="124" t="str">
        <f t="shared" si="0"/>
        <v/>
      </c>
      <c r="I2" s="124" t="str">
        <f t="shared" si="0"/>
        <v/>
      </c>
      <c r="J2" s="124" t="str">
        <f t="shared" si="0"/>
        <v/>
      </c>
      <c r="K2" s="124" t="str">
        <f t="shared" si="0"/>
        <v/>
      </c>
      <c r="L2" s="124" t="str">
        <f t="shared" si="0"/>
        <v/>
      </c>
      <c r="M2" s="124" t="str">
        <f t="shared" si="0"/>
        <v/>
      </c>
      <c r="N2" s="124" t="str">
        <f t="shared" si="0"/>
        <v/>
      </c>
      <c r="O2" s="124" t="str">
        <f t="shared" si="0"/>
        <v/>
      </c>
      <c r="P2" s="124" t="str">
        <f t="shared" si="0"/>
        <v/>
      </c>
      <c r="Q2" s="124" t="str">
        <f t="shared" si="0"/>
        <v/>
      </c>
      <c r="R2" s="124" t="str">
        <f t="shared" si="0"/>
        <v/>
      </c>
      <c r="S2" s="124" t="str">
        <f t="shared" ref="S2" si="1">IF(COUNTIF(S3:S43,"*")&gt;0, IF(AND(COUNTIF(S3:S13,"*")&gt;10, OR(COUNTIF(S16:S26,"*")+MIN(1,COUNTIF(S28:S29,"*"))&gt;10,COUNTIF(S31:S43,"*")&gt;11)), "C", ((COUNTIF(S3:S13,"*")/11)+IF((COUNTIF(S31:S43,"*")/12)&gt;((COUNTIF(S16:S26,"*")+MIN(1,COUNTIF(S28:S29,"*")))/11), COUNTIF(S31:S43,"*")/12, (COUNTIF(S16:S26,"*")+MIN(1,COUNTIF(S28:S29,"*")))/11))/2*100),"")</f>
        <v/>
      </c>
      <c r="T2" s="124" t="str">
        <f t="shared" ref="T2" si="2">IF(COUNTIF(T3:T43,"*")&gt;0, IF(AND(COUNTIF(T3:T13,"*")&gt;10, OR(COUNTIF(T16:T26,"*")+MIN(1,COUNTIF(T28:T29,"*"))&gt;10,COUNTIF(T31:T43,"*")&gt;11)), "C", ((COUNTIF(T3:T13,"*")/11)+IF((COUNTIF(T31:T43,"*")/12)&gt;((COUNTIF(T16:T26,"*")+MIN(1,COUNTIF(T28:T29,"*")))/11), COUNTIF(T31:T43,"*")/12, (COUNTIF(T16:T26,"*")+MIN(1,COUNTIF(T28:T29,"*")))/11))/2*100),"")</f>
        <v/>
      </c>
      <c r="U2" s="124" t="str">
        <f t="shared" ref="U2" si="3">IF(COUNTIF(U3:U43,"*")&gt;0, IF(AND(COUNTIF(U3:U13,"*")&gt;10, OR(COUNTIF(U16:U26,"*")+MIN(1,COUNTIF(U28:U29,"*"))&gt;10,COUNTIF(U31:U43,"*")&gt;11)), "C", ((COUNTIF(U3:U13,"*")/11)+IF((COUNTIF(U31:U43,"*")/12)&gt;((COUNTIF(U16:U26,"*")+MIN(1,COUNTIF(U28:U29,"*")))/11), COUNTIF(U31:U43,"*")/12, (COUNTIF(U16:U26,"*")+MIN(1,COUNTIF(U28:U29,"*")))/11))/2*100),"")</f>
        <v/>
      </c>
      <c r="V2" s="124" t="str">
        <f t="shared" ref="V2" si="4">IF(COUNTIF(V3:V43,"*")&gt;0, IF(AND(COUNTIF(V3:V13,"*")&gt;10, OR(COUNTIF(V16:V26,"*")+MIN(1,COUNTIF(V28:V29,"*"))&gt;10,COUNTIF(V31:V43,"*")&gt;11)), "C", ((COUNTIF(V3:V13,"*")/11)+IF((COUNTIF(V31:V43,"*")/12)&gt;((COUNTIF(V16:V26,"*")+MIN(1,COUNTIF(V28:V29,"*")))/11), COUNTIF(V31:V43,"*")/12, (COUNTIF(V16:V26,"*")+MIN(1,COUNTIF(V28:V29,"*")))/11))/2*100),"")</f>
        <v/>
      </c>
      <c r="W2" s="124" t="str">
        <f t="shared" ref="W2" si="5">IF(COUNTIF(W3:W43,"*")&gt;0, IF(AND(COUNTIF(W3:W13,"*")&gt;10, OR(COUNTIF(W16:W26,"*")+MIN(1,COUNTIF(W28:W29,"*"))&gt;10,COUNTIF(W31:W43,"*")&gt;11)), "C", ((COUNTIF(W3:W13,"*")/11)+IF((COUNTIF(W31:W43,"*")/12)&gt;((COUNTIF(W16:W26,"*")+MIN(1,COUNTIF(W28:W29,"*")))/11), COUNTIF(W31:W43,"*")/12, (COUNTIF(W16:W26,"*")+MIN(1,COUNTIF(W28:W29,"*")))/11))/2*100),"")</f>
        <v/>
      </c>
      <c r="X2" s="259"/>
    </row>
    <row r="3" spans="1:24" ht="46.5" x14ac:dyDescent="0.15">
      <c r="A3" s="255"/>
      <c r="B3" s="126" t="s">
        <v>130</v>
      </c>
      <c r="C3" s="125" t="s">
        <v>335</v>
      </c>
      <c r="D3" s="15"/>
      <c r="E3" s="15"/>
      <c r="F3" s="15"/>
      <c r="G3" s="15"/>
      <c r="H3" s="15"/>
      <c r="I3" s="15"/>
      <c r="J3" s="15"/>
      <c r="K3" s="15"/>
      <c r="L3" s="15"/>
      <c r="M3" s="15"/>
      <c r="N3" s="15"/>
      <c r="O3" s="15"/>
      <c r="P3" s="15"/>
      <c r="Q3" s="15"/>
      <c r="R3" s="15"/>
      <c r="S3" s="15"/>
      <c r="T3" s="15"/>
      <c r="U3" s="15"/>
      <c r="V3" s="15"/>
      <c r="W3" s="15"/>
      <c r="X3" s="255"/>
    </row>
    <row r="4" spans="1:24" ht="81" x14ac:dyDescent="0.15">
      <c r="A4" s="255"/>
      <c r="B4" s="128" t="s">
        <v>105</v>
      </c>
      <c r="C4" s="112" t="s">
        <v>336</v>
      </c>
      <c r="D4" s="15"/>
      <c r="E4" s="15"/>
      <c r="F4" s="15"/>
      <c r="G4" s="15"/>
      <c r="H4" s="15"/>
      <c r="I4" s="15"/>
      <c r="J4" s="15"/>
      <c r="K4" s="15"/>
      <c r="L4" s="15"/>
      <c r="M4" s="15"/>
      <c r="N4" s="15"/>
      <c r="O4" s="15"/>
      <c r="P4" s="15"/>
      <c r="Q4" s="15"/>
      <c r="R4" s="15"/>
      <c r="S4" s="15"/>
      <c r="T4" s="15"/>
      <c r="U4" s="15"/>
      <c r="V4" s="15"/>
      <c r="W4" s="15"/>
      <c r="X4" s="255"/>
    </row>
    <row r="5" spans="1:24" ht="35.25" x14ac:dyDescent="0.15">
      <c r="A5" s="255"/>
      <c r="B5" s="128" t="s">
        <v>106</v>
      </c>
      <c r="C5" s="112" t="s">
        <v>337</v>
      </c>
      <c r="D5" s="15"/>
      <c r="E5" s="15"/>
      <c r="F5" s="15"/>
      <c r="G5" s="15"/>
      <c r="H5" s="15"/>
      <c r="I5" s="15"/>
      <c r="J5" s="15"/>
      <c r="K5" s="15"/>
      <c r="L5" s="15"/>
      <c r="M5" s="15"/>
      <c r="N5" s="15"/>
      <c r="O5" s="15"/>
      <c r="P5" s="15"/>
      <c r="Q5" s="15"/>
      <c r="R5" s="15"/>
      <c r="S5" s="15"/>
      <c r="T5" s="15"/>
      <c r="U5" s="15"/>
      <c r="V5" s="15"/>
      <c r="W5" s="15"/>
      <c r="X5" s="255"/>
    </row>
    <row r="6" spans="1:24" ht="35.25" x14ac:dyDescent="0.15">
      <c r="A6" s="255"/>
      <c r="B6" s="127">
        <v>2</v>
      </c>
      <c r="C6" s="112" t="s">
        <v>300</v>
      </c>
      <c r="D6" s="12"/>
      <c r="E6" s="12"/>
      <c r="F6" s="12"/>
      <c r="G6" s="12"/>
      <c r="H6" s="12"/>
      <c r="I6" s="12"/>
      <c r="J6" s="12"/>
      <c r="K6" s="12"/>
      <c r="L6" s="12"/>
      <c r="M6" s="12"/>
      <c r="N6" s="12"/>
      <c r="O6" s="12"/>
      <c r="P6" s="12"/>
      <c r="Q6" s="12"/>
      <c r="R6" s="12"/>
      <c r="S6" s="12"/>
      <c r="T6" s="12"/>
      <c r="U6" s="12"/>
      <c r="V6" s="12"/>
      <c r="W6" s="12"/>
      <c r="X6" s="255"/>
    </row>
    <row r="7" spans="1:24" ht="24" x14ac:dyDescent="0.15">
      <c r="A7" s="255"/>
      <c r="B7" s="128">
        <v>3</v>
      </c>
      <c r="C7" s="112" t="s">
        <v>338</v>
      </c>
      <c r="D7" s="15"/>
      <c r="E7" s="15"/>
      <c r="F7" s="15"/>
      <c r="G7" s="15"/>
      <c r="H7" s="15"/>
      <c r="I7" s="15"/>
      <c r="J7" s="15"/>
      <c r="K7" s="15"/>
      <c r="L7" s="15"/>
      <c r="M7" s="15"/>
      <c r="N7" s="15"/>
      <c r="O7" s="15"/>
      <c r="P7" s="15"/>
      <c r="Q7" s="15"/>
      <c r="R7" s="15"/>
      <c r="S7" s="15"/>
      <c r="T7" s="15"/>
      <c r="U7" s="15"/>
      <c r="V7" s="15"/>
      <c r="W7" s="15"/>
      <c r="X7" s="255"/>
    </row>
    <row r="8" spans="1:24" x14ac:dyDescent="0.15">
      <c r="A8" s="255"/>
      <c r="B8" s="128" t="s">
        <v>189</v>
      </c>
      <c r="C8" s="112" t="s">
        <v>301</v>
      </c>
      <c r="D8" s="12"/>
      <c r="E8" s="12"/>
      <c r="F8" s="12"/>
      <c r="G8" s="12"/>
      <c r="H8" s="12"/>
      <c r="I8" s="12"/>
      <c r="J8" s="12"/>
      <c r="K8" s="12"/>
      <c r="L8" s="12"/>
      <c r="M8" s="12"/>
      <c r="N8" s="12"/>
      <c r="O8" s="12"/>
      <c r="P8" s="12"/>
      <c r="Q8" s="12"/>
      <c r="R8" s="12"/>
      <c r="S8" s="12"/>
      <c r="T8" s="12"/>
      <c r="U8" s="12"/>
      <c r="V8" s="12"/>
      <c r="W8" s="12"/>
      <c r="X8" s="255"/>
    </row>
    <row r="9" spans="1:24" ht="24" x14ac:dyDescent="0.15">
      <c r="A9" s="255"/>
      <c r="B9" s="128" t="s">
        <v>191</v>
      </c>
      <c r="C9" s="112" t="s">
        <v>302</v>
      </c>
      <c r="D9" s="15"/>
      <c r="E9" s="14"/>
      <c r="F9" s="14"/>
      <c r="G9" s="14"/>
      <c r="H9" s="14"/>
      <c r="I9" s="14"/>
      <c r="J9" s="14"/>
      <c r="K9" s="14"/>
      <c r="L9" s="14"/>
      <c r="M9" s="14"/>
      <c r="N9" s="14"/>
      <c r="O9" s="14"/>
      <c r="P9" s="14"/>
      <c r="Q9" s="14"/>
      <c r="R9" s="14"/>
      <c r="S9" s="14"/>
      <c r="T9" s="14"/>
      <c r="U9" s="14"/>
      <c r="V9" s="14"/>
      <c r="W9" s="14"/>
      <c r="X9" s="255"/>
    </row>
    <row r="10" spans="1:24" ht="24" x14ac:dyDescent="0.15">
      <c r="A10" s="255"/>
      <c r="B10" s="128" t="s">
        <v>303</v>
      </c>
      <c r="C10" s="112" t="s">
        <v>304</v>
      </c>
      <c r="D10" s="15"/>
      <c r="E10" s="14"/>
      <c r="F10" s="14"/>
      <c r="G10" s="14"/>
      <c r="H10" s="14"/>
      <c r="I10" s="14"/>
      <c r="J10" s="14"/>
      <c r="K10" s="14"/>
      <c r="L10" s="14"/>
      <c r="M10" s="14"/>
      <c r="N10" s="14"/>
      <c r="O10" s="14"/>
      <c r="P10" s="14"/>
      <c r="Q10" s="14"/>
      <c r="R10" s="14"/>
      <c r="S10" s="14"/>
      <c r="T10" s="14"/>
      <c r="U10" s="14"/>
      <c r="V10" s="14"/>
      <c r="W10" s="14"/>
      <c r="X10" s="255"/>
    </row>
    <row r="11" spans="1:24" ht="24" x14ac:dyDescent="0.15">
      <c r="A11" s="255"/>
      <c r="B11" s="127">
        <v>4</v>
      </c>
      <c r="C11" s="112" t="s">
        <v>305</v>
      </c>
      <c r="D11" s="15"/>
      <c r="E11" s="14"/>
      <c r="F11" s="14"/>
      <c r="G11" s="14"/>
      <c r="H11" s="14"/>
      <c r="I11" s="14"/>
      <c r="J11" s="14"/>
      <c r="K11" s="14"/>
      <c r="L11" s="14"/>
      <c r="M11" s="14"/>
      <c r="N11" s="14"/>
      <c r="O11" s="14"/>
      <c r="P11" s="14"/>
      <c r="Q11" s="14"/>
      <c r="R11" s="14"/>
      <c r="S11" s="14"/>
      <c r="T11" s="14"/>
      <c r="U11" s="14"/>
      <c r="V11" s="14"/>
      <c r="W11" s="14"/>
      <c r="X11" s="255"/>
    </row>
    <row r="12" spans="1:24" ht="24" x14ac:dyDescent="0.15">
      <c r="A12" s="255"/>
      <c r="B12" s="127">
        <v>5</v>
      </c>
      <c r="C12" s="112" t="s">
        <v>306</v>
      </c>
      <c r="D12" s="12"/>
      <c r="E12" s="12"/>
      <c r="F12" s="12"/>
      <c r="G12" s="12"/>
      <c r="H12" s="12"/>
      <c r="I12" s="12"/>
      <c r="J12" s="12"/>
      <c r="K12" s="12"/>
      <c r="L12" s="12"/>
      <c r="M12" s="12"/>
      <c r="N12" s="12"/>
      <c r="O12" s="12"/>
      <c r="P12" s="12"/>
      <c r="Q12" s="12"/>
      <c r="R12" s="12"/>
      <c r="S12" s="12"/>
      <c r="T12" s="12"/>
      <c r="U12" s="12"/>
      <c r="V12" s="12"/>
      <c r="W12" s="12"/>
      <c r="X12" s="255"/>
    </row>
    <row r="13" spans="1:24" ht="24" x14ac:dyDescent="0.15">
      <c r="A13" s="255"/>
      <c r="B13" s="127">
        <v>6</v>
      </c>
      <c r="C13" s="112" t="s">
        <v>339</v>
      </c>
      <c r="D13" s="12"/>
      <c r="E13" s="12"/>
      <c r="F13" s="12"/>
      <c r="G13" s="12"/>
      <c r="H13" s="12"/>
      <c r="I13" s="12"/>
      <c r="J13" s="12"/>
      <c r="K13" s="12"/>
      <c r="L13" s="12"/>
      <c r="M13" s="12"/>
      <c r="N13" s="12"/>
      <c r="O13" s="12"/>
      <c r="P13" s="12"/>
      <c r="Q13" s="12"/>
      <c r="R13" s="12"/>
      <c r="S13" s="12"/>
      <c r="T13" s="12"/>
      <c r="U13" s="12"/>
      <c r="V13" s="12"/>
      <c r="W13" s="12"/>
      <c r="X13" s="255"/>
    </row>
    <row r="14" spans="1:24" ht="35.25" x14ac:dyDescent="0.15">
      <c r="A14" s="255"/>
      <c r="B14" s="127">
        <v>7</v>
      </c>
      <c r="C14" s="112" t="s">
        <v>307</v>
      </c>
      <c r="D14" s="99"/>
      <c r="E14" s="99"/>
      <c r="F14" s="99"/>
      <c r="G14" s="99"/>
      <c r="H14" s="99"/>
      <c r="I14" s="99"/>
      <c r="J14" s="99"/>
      <c r="K14" s="99"/>
      <c r="L14" s="99"/>
      <c r="M14" s="99"/>
      <c r="N14" s="99"/>
      <c r="O14" s="99"/>
      <c r="P14" s="99"/>
      <c r="Q14" s="99"/>
      <c r="R14" s="99"/>
      <c r="S14" s="99"/>
      <c r="T14" s="99"/>
      <c r="U14" s="99"/>
      <c r="V14" s="99"/>
      <c r="W14" s="99"/>
      <c r="X14" s="255"/>
    </row>
    <row r="15" spans="1:24" x14ac:dyDescent="0.15">
      <c r="A15" s="255"/>
      <c r="B15" s="128" t="s">
        <v>320</v>
      </c>
      <c r="C15" s="112" t="s">
        <v>308</v>
      </c>
      <c r="D15" s="99"/>
      <c r="E15" s="99"/>
      <c r="F15" s="99"/>
      <c r="G15" s="99"/>
      <c r="H15" s="99"/>
      <c r="I15" s="99"/>
      <c r="J15" s="99"/>
      <c r="K15" s="99"/>
      <c r="L15" s="99"/>
      <c r="M15" s="99"/>
      <c r="N15" s="99"/>
      <c r="O15" s="99"/>
      <c r="P15" s="99"/>
      <c r="Q15" s="99"/>
      <c r="R15" s="99"/>
      <c r="S15" s="99"/>
      <c r="T15" s="99"/>
      <c r="U15" s="99"/>
      <c r="V15" s="99"/>
      <c r="W15" s="99"/>
      <c r="X15" s="255"/>
    </row>
    <row r="16" spans="1:24" ht="24" x14ac:dyDescent="0.15">
      <c r="A16" s="255"/>
      <c r="B16" s="127">
        <v>1</v>
      </c>
      <c r="C16" s="100" t="s">
        <v>340</v>
      </c>
      <c r="D16" s="131"/>
      <c r="E16" s="33"/>
      <c r="F16" s="33"/>
      <c r="G16" s="33"/>
      <c r="H16" s="33"/>
      <c r="I16" s="33"/>
      <c r="J16" s="33"/>
      <c r="K16" s="33"/>
      <c r="L16" s="33"/>
      <c r="M16" s="33"/>
      <c r="N16" s="33"/>
      <c r="O16" s="33"/>
      <c r="P16" s="33"/>
      <c r="Q16" s="33"/>
      <c r="R16" s="33"/>
      <c r="S16" s="33"/>
      <c r="T16" s="33"/>
      <c r="U16" s="33"/>
      <c r="V16" s="33"/>
      <c r="W16" s="33"/>
      <c r="X16" s="255"/>
    </row>
    <row r="17" spans="1:24" ht="24" x14ac:dyDescent="0.15">
      <c r="A17" s="255"/>
      <c r="B17" s="128" t="s">
        <v>155</v>
      </c>
      <c r="C17" s="100" t="s">
        <v>309</v>
      </c>
      <c r="D17" s="131"/>
      <c r="E17" s="33"/>
      <c r="F17" s="33"/>
      <c r="G17" s="33"/>
      <c r="H17" s="33"/>
      <c r="I17" s="33"/>
      <c r="J17" s="33"/>
      <c r="K17" s="33"/>
      <c r="L17" s="33"/>
      <c r="M17" s="33"/>
      <c r="N17" s="33"/>
      <c r="O17" s="33"/>
      <c r="P17" s="33"/>
      <c r="Q17" s="33"/>
      <c r="R17" s="33"/>
      <c r="S17" s="33"/>
      <c r="T17" s="33"/>
      <c r="U17" s="33"/>
      <c r="V17" s="33"/>
      <c r="W17" s="33"/>
      <c r="X17" s="255"/>
    </row>
    <row r="18" spans="1:24" ht="39.6" customHeight="1" x14ac:dyDescent="0.15">
      <c r="A18" s="255"/>
      <c r="B18" s="128" t="s">
        <v>157</v>
      </c>
      <c r="C18" s="100" t="s">
        <v>341</v>
      </c>
      <c r="D18" s="131"/>
      <c r="E18" s="33"/>
      <c r="F18" s="33"/>
      <c r="G18" s="33"/>
      <c r="H18" s="33"/>
      <c r="I18" s="33"/>
      <c r="J18" s="33"/>
      <c r="K18" s="33"/>
      <c r="L18" s="33"/>
      <c r="M18" s="33"/>
      <c r="N18" s="33"/>
      <c r="O18" s="33"/>
      <c r="P18" s="33"/>
      <c r="Q18" s="33"/>
      <c r="R18" s="33"/>
      <c r="S18" s="33"/>
      <c r="T18" s="33"/>
      <c r="U18" s="33"/>
      <c r="V18" s="33"/>
      <c r="W18" s="33"/>
      <c r="X18" s="255"/>
    </row>
    <row r="19" spans="1:24" x14ac:dyDescent="0.15">
      <c r="A19" s="255"/>
      <c r="B19" s="129" t="s">
        <v>197</v>
      </c>
      <c r="C19" s="100" t="s">
        <v>310</v>
      </c>
      <c r="D19" s="131"/>
      <c r="E19" s="33"/>
      <c r="F19" s="33"/>
      <c r="G19" s="33"/>
      <c r="H19" s="33"/>
      <c r="I19" s="33"/>
      <c r="J19" s="33"/>
      <c r="K19" s="33"/>
      <c r="L19" s="33"/>
      <c r="M19" s="33"/>
      <c r="N19" s="33"/>
      <c r="O19" s="33"/>
      <c r="P19" s="33"/>
      <c r="Q19" s="33"/>
      <c r="R19" s="33"/>
      <c r="S19" s="33"/>
      <c r="T19" s="33"/>
      <c r="U19" s="33"/>
      <c r="V19" s="33"/>
      <c r="W19" s="33"/>
      <c r="X19" s="255"/>
    </row>
    <row r="20" spans="1:24" ht="24" x14ac:dyDescent="0.15">
      <c r="A20" s="255"/>
      <c r="B20" s="128" t="s">
        <v>208</v>
      </c>
      <c r="C20" s="100" t="s">
        <v>311</v>
      </c>
      <c r="D20" s="131"/>
      <c r="E20" s="33"/>
      <c r="F20" s="33"/>
      <c r="G20" s="33"/>
      <c r="H20" s="33"/>
      <c r="I20" s="33"/>
      <c r="J20" s="33"/>
      <c r="K20" s="33"/>
      <c r="L20" s="33"/>
      <c r="M20" s="33"/>
      <c r="N20" s="33"/>
      <c r="O20" s="33"/>
      <c r="P20" s="33"/>
      <c r="Q20" s="33"/>
      <c r="R20" s="33"/>
      <c r="S20" s="33"/>
      <c r="T20" s="33"/>
      <c r="U20" s="33"/>
      <c r="V20" s="33"/>
      <c r="W20" s="33"/>
      <c r="X20" s="255"/>
    </row>
    <row r="21" spans="1:24" ht="24" x14ac:dyDescent="0.15">
      <c r="A21" s="255"/>
      <c r="B21" s="128" t="s">
        <v>213</v>
      </c>
      <c r="C21" s="100" t="s">
        <v>312</v>
      </c>
      <c r="D21" s="131"/>
      <c r="E21" s="33"/>
      <c r="F21" s="33"/>
      <c r="G21" s="33"/>
      <c r="H21" s="33"/>
      <c r="I21" s="33"/>
      <c r="J21" s="33"/>
      <c r="K21" s="33"/>
      <c r="L21" s="33"/>
      <c r="M21" s="33"/>
      <c r="N21" s="33"/>
      <c r="O21" s="33"/>
      <c r="P21" s="33"/>
      <c r="Q21" s="33"/>
      <c r="R21" s="33"/>
      <c r="S21" s="33"/>
      <c r="T21" s="33"/>
      <c r="U21" s="33"/>
      <c r="V21" s="33"/>
      <c r="W21" s="33"/>
      <c r="X21" s="255"/>
    </row>
    <row r="22" spans="1:24" x14ac:dyDescent="0.15">
      <c r="A22" s="255"/>
      <c r="B22" s="128" t="s">
        <v>241</v>
      </c>
      <c r="C22" s="100" t="s">
        <v>313</v>
      </c>
      <c r="D22" s="131"/>
      <c r="E22" s="33"/>
      <c r="F22" s="33"/>
      <c r="G22" s="33"/>
      <c r="H22" s="33"/>
      <c r="I22" s="33"/>
      <c r="J22" s="33"/>
      <c r="K22" s="33"/>
      <c r="L22" s="33"/>
      <c r="M22" s="33"/>
      <c r="N22" s="33"/>
      <c r="O22" s="33"/>
      <c r="P22" s="33"/>
      <c r="Q22" s="33"/>
      <c r="R22" s="33"/>
      <c r="S22" s="33"/>
      <c r="T22" s="33"/>
      <c r="U22" s="33"/>
      <c r="V22" s="33"/>
      <c r="W22" s="33"/>
      <c r="X22" s="255"/>
    </row>
    <row r="23" spans="1:24" x14ac:dyDescent="0.15">
      <c r="A23" s="255"/>
      <c r="B23" s="128">
        <v>2</v>
      </c>
      <c r="C23" s="100" t="s">
        <v>314</v>
      </c>
      <c r="D23" s="99"/>
      <c r="E23" s="99"/>
      <c r="F23" s="99"/>
      <c r="G23" s="99"/>
      <c r="H23" s="99"/>
      <c r="I23" s="99"/>
      <c r="J23" s="99"/>
      <c r="K23" s="99"/>
      <c r="L23" s="99"/>
      <c r="M23" s="99"/>
      <c r="N23" s="99"/>
      <c r="O23" s="99"/>
      <c r="P23" s="99"/>
      <c r="Q23" s="99"/>
      <c r="R23" s="99"/>
      <c r="S23" s="99"/>
      <c r="T23" s="99"/>
      <c r="U23" s="99"/>
      <c r="V23" s="99"/>
      <c r="W23" s="99"/>
      <c r="X23" s="255"/>
    </row>
    <row r="24" spans="1:24" x14ac:dyDescent="0.15">
      <c r="A24" s="255"/>
      <c r="B24" s="128" t="s">
        <v>155</v>
      </c>
      <c r="C24" s="130" t="s">
        <v>316</v>
      </c>
      <c r="D24" s="131"/>
      <c r="E24" s="33"/>
      <c r="F24" s="33"/>
      <c r="G24" s="33"/>
      <c r="H24" s="33"/>
      <c r="I24" s="33"/>
      <c r="J24" s="33"/>
      <c r="K24" s="33"/>
      <c r="L24" s="33"/>
      <c r="M24" s="33"/>
      <c r="N24" s="33"/>
      <c r="O24" s="33"/>
      <c r="P24" s="33"/>
      <c r="Q24" s="33"/>
      <c r="R24" s="33"/>
      <c r="S24" s="33"/>
      <c r="T24" s="33"/>
      <c r="U24" s="33"/>
      <c r="V24" s="33"/>
      <c r="W24" s="33"/>
      <c r="X24" s="255"/>
    </row>
    <row r="25" spans="1:24" x14ac:dyDescent="0.15">
      <c r="A25" s="255"/>
      <c r="B25" s="128" t="s">
        <v>157</v>
      </c>
      <c r="C25" s="130" t="s">
        <v>317</v>
      </c>
      <c r="D25" s="131"/>
      <c r="E25" s="33"/>
      <c r="F25" s="33"/>
      <c r="G25" s="33"/>
      <c r="H25" s="33"/>
      <c r="I25" s="33"/>
      <c r="J25" s="33"/>
      <c r="K25" s="33"/>
      <c r="L25" s="33"/>
      <c r="M25" s="33"/>
      <c r="N25" s="33"/>
      <c r="O25" s="33"/>
      <c r="P25" s="33"/>
      <c r="Q25" s="33"/>
      <c r="R25" s="33"/>
      <c r="S25" s="33"/>
      <c r="T25" s="33"/>
      <c r="U25" s="33"/>
      <c r="V25" s="33"/>
      <c r="W25" s="33"/>
      <c r="X25" s="255"/>
    </row>
    <row r="26" spans="1:24" x14ac:dyDescent="0.15">
      <c r="A26" s="255"/>
      <c r="B26" s="128" t="s">
        <v>197</v>
      </c>
      <c r="C26" s="130" t="s">
        <v>315</v>
      </c>
      <c r="D26" s="131"/>
      <c r="E26" s="33"/>
      <c r="F26" s="33"/>
      <c r="G26" s="33"/>
      <c r="H26" s="33"/>
      <c r="I26" s="33"/>
      <c r="J26" s="33"/>
      <c r="K26" s="33"/>
      <c r="L26" s="33"/>
      <c r="M26" s="33"/>
      <c r="N26" s="33"/>
      <c r="O26" s="33"/>
      <c r="P26" s="33"/>
      <c r="Q26" s="33"/>
      <c r="R26" s="33"/>
      <c r="S26" s="33"/>
      <c r="T26" s="33"/>
      <c r="U26" s="33"/>
      <c r="V26" s="33"/>
      <c r="W26" s="33"/>
      <c r="X26" s="255"/>
    </row>
    <row r="27" spans="1:24" ht="24" x14ac:dyDescent="0.15">
      <c r="A27" s="255"/>
      <c r="B27" s="128">
        <v>3</v>
      </c>
      <c r="C27" s="100" t="s">
        <v>318</v>
      </c>
      <c r="D27" s="99"/>
      <c r="E27" s="99"/>
      <c r="F27" s="99"/>
      <c r="G27" s="99"/>
      <c r="H27" s="99"/>
      <c r="I27" s="99"/>
      <c r="J27" s="99"/>
      <c r="K27" s="99"/>
      <c r="L27" s="99"/>
      <c r="M27" s="99"/>
      <c r="N27" s="99"/>
      <c r="O27" s="99"/>
      <c r="P27" s="99"/>
      <c r="Q27" s="99"/>
      <c r="R27" s="99"/>
      <c r="S27" s="99"/>
      <c r="T27" s="99"/>
      <c r="U27" s="99"/>
      <c r="V27" s="99"/>
      <c r="W27" s="99"/>
      <c r="X27" s="255"/>
    </row>
    <row r="28" spans="1:24" ht="25.9" customHeight="1" x14ac:dyDescent="0.15">
      <c r="A28" s="255"/>
      <c r="B28" s="128" t="s">
        <v>155</v>
      </c>
      <c r="C28" s="130" t="s">
        <v>342</v>
      </c>
      <c r="D28" s="131"/>
      <c r="E28" s="33"/>
      <c r="F28" s="33"/>
      <c r="G28" s="33"/>
      <c r="H28" s="33"/>
      <c r="I28" s="33"/>
      <c r="J28" s="33"/>
      <c r="K28" s="33"/>
      <c r="L28" s="33"/>
      <c r="M28" s="33"/>
      <c r="N28" s="33"/>
      <c r="O28" s="33"/>
      <c r="P28" s="33"/>
      <c r="Q28" s="33"/>
      <c r="R28" s="33"/>
      <c r="S28" s="33"/>
      <c r="T28" s="33"/>
      <c r="U28" s="33"/>
      <c r="V28" s="33"/>
      <c r="W28" s="33"/>
      <c r="X28" s="255"/>
    </row>
    <row r="29" spans="1:24" ht="35.25" x14ac:dyDescent="0.15">
      <c r="A29" s="255"/>
      <c r="B29" s="128" t="s">
        <v>157</v>
      </c>
      <c r="C29" s="130" t="s">
        <v>319</v>
      </c>
      <c r="D29" s="131"/>
      <c r="E29" s="33"/>
      <c r="F29" s="33"/>
      <c r="G29" s="33"/>
      <c r="H29" s="33"/>
      <c r="I29" s="33"/>
      <c r="J29" s="33"/>
      <c r="K29" s="33"/>
      <c r="L29" s="33"/>
      <c r="M29" s="33"/>
      <c r="N29" s="33"/>
      <c r="O29" s="33"/>
      <c r="P29" s="33"/>
      <c r="Q29" s="33"/>
      <c r="R29" s="33"/>
      <c r="S29" s="33"/>
      <c r="T29" s="33"/>
      <c r="U29" s="33"/>
      <c r="V29" s="33"/>
      <c r="W29" s="33"/>
      <c r="X29" s="255"/>
    </row>
    <row r="30" spans="1:24" x14ac:dyDescent="0.15">
      <c r="A30" s="255"/>
      <c r="B30" s="128" t="s">
        <v>321</v>
      </c>
      <c r="C30" s="112" t="s">
        <v>322</v>
      </c>
      <c r="D30" s="99"/>
      <c r="E30" s="99"/>
      <c r="F30" s="99"/>
      <c r="G30" s="99"/>
      <c r="H30" s="99"/>
      <c r="I30" s="99"/>
      <c r="J30" s="99"/>
      <c r="K30" s="99"/>
      <c r="L30" s="99"/>
      <c r="M30" s="99"/>
      <c r="N30" s="99"/>
      <c r="O30" s="99"/>
      <c r="P30" s="99"/>
      <c r="Q30" s="99"/>
      <c r="R30" s="99"/>
      <c r="S30" s="99"/>
      <c r="T30" s="99"/>
      <c r="U30" s="99"/>
      <c r="V30" s="99"/>
      <c r="W30" s="99"/>
      <c r="X30" s="255"/>
    </row>
    <row r="31" spans="1:24" ht="24" x14ac:dyDescent="0.15">
      <c r="A31" s="255"/>
      <c r="B31" s="128">
        <v>1</v>
      </c>
      <c r="C31" s="100" t="s">
        <v>332</v>
      </c>
      <c r="D31" s="131"/>
      <c r="E31" s="33"/>
      <c r="F31" s="33"/>
      <c r="G31" s="33"/>
      <c r="H31" s="33"/>
      <c r="I31" s="33"/>
      <c r="J31" s="33"/>
      <c r="K31" s="33"/>
      <c r="L31" s="33"/>
      <c r="M31" s="33"/>
      <c r="N31" s="33"/>
      <c r="O31" s="33"/>
      <c r="P31" s="33"/>
      <c r="Q31" s="33"/>
      <c r="R31" s="33"/>
      <c r="S31" s="33"/>
      <c r="T31" s="33"/>
      <c r="U31" s="33"/>
      <c r="V31" s="33"/>
      <c r="W31" s="33"/>
      <c r="X31" s="255"/>
    </row>
    <row r="32" spans="1:24" ht="24" x14ac:dyDescent="0.15">
      <c r="A32" s="255"/>
      <c r="B32" s="128" t="s">
        <v>155</v>
      </c>
      <c r="C32" s="130" t="s">
        <v>309</v>
      </c>
      <c r="D32" s="131"/>
      <c r="E32" s="33"/>
      <c r="F32" s="33"/>
      <c r="G32" s="33"/>
      <c r="H32" s="33"/>
      <c r="I32" s="33"/>
      <c r="J32" s="33"/>
      <c r="K32" s="33"/>
      <c r="L32" s="33"/>
      <c r="M32" s="33"/>
      <c r="N32" s="33"/>
      <c r="O32" s="33"/>
      <c r="P32" s="33"/>
      <c r="Q32" s="33"/>
      <c r="R32" s="33"/>
      <c r="S32" s="33"/>
      <c r="T32" s="33"/>
      <c r="U32" s="33"/>
      <c r="V32" s="33"/>
      <c r="W32" s="33"/>
      <c r="X32" s="255"/>
    </row>
    <row r="33" spans="1:24" x14ac:dyDescent="0.15">
      <c r="A33" s="255"/>
      <c r="B33" s="128" t="s">
        <v>157</v>
      </c>
      <c r="C33" s="130" t="s">
        <v>323</v>
      </c>
      <c r="D33" s="131"/>
      <c r="E33" s="33"/>
      <c r="F33" s="33"/>
      <c r="G33" s="33"/>
      <c r="H33" s="33"/>
      <c r="I33" s="33"/>
      <c r="J33" s="33"/>
      <c r="K33" s="33"/>
      <c r="L33" s="33"/>
      <c r="M33" s="33"/>
      <c r="N33" s="33"/>
      <c r="O33" s="33"/>
      <c r="P33" s="33"/>
      <c r="Q33" s="33"/>
      <c r="R33" s="33"/>
      <c r="S33" s="33"/>
      <c r="T33" s="33"/>
      <c r="U33" s="33"/>
      <c r="V33" s="33"/>
      <c r="W33" s="33"/>
      <c r="X33" s="255"/>
    </row>
    <row r="34" spans="1:24" ht="24" x14ac:dyDescent="0.15">
      <c r="A34" s="255"/>
      <c r="B34" s="128" t="s">
        <v>197</v>
      </c>
      <c r="C34" s="130" t="s">
        <v>324</v>
      </c>
      <c r="D34" s="131"/>
      <c r="E34" s="33"/>
      <c r="F34" s="33"/>
      <c r="G34" s="33"/>
      <c r="H34" s="33"/>
      <c r="I34" s="33"/>
      <c r="J34" s="33"/>
      <c r="K34" s="33"/>
      <c r="L34" s="33"/>
      <c r="M34" s="33"/>
      <c r="N34" s="33"/>
      <c r="O34" s="33"/>
      <c r="P34" s="33"/>
      <c r="Q34" s="33"/>
      <c r="R34" s="33"/>
      <c r="S34" s="33"/>
      <c r="T34" s="33"/>
      <c r="U34" s="33"/>
      <c r="V34" s="33"/>
      <c r="W34" s="33"/>
      <c r="X34" s="255"/>
    </row>
    <row r="35" spans="1:24" x14ac:dyDescent="0.15">
      <c r="A35" s="255"/>
      <c r="B35" s="128" t="s">
        <v>208</v>
      </c>
      <c r="C35" s="130" t="s">
        <v>325</v>
      </c>
      <c r="D35" s="131"/>
      <c r="E35" s="33"/>
      <c r="F35" s="33"/>
      <c r="G35" s="33"/>
      <c r="H35" s="33"/>
      <c r="I35" s="33"/>
      <c r="J35" s="33"/>
      <c r="K35" s="33"/>
      <c r="L35" s="33"/>
      <c r="M35" s="33"/>
      <c r="N35" s="33"/>
      <c r="O35" s="33"/>
      <c r="P35" s="33"/>
      <c r="Q35" s="33"/>
      <c r="R35" s="33"/>
      <c r="S35" s="33"/>
      <c r="T35" s="33"/>
      <c r="U35" s="33"/>
      <c r="V35" s="33"/>
      <c r="W35" s="33"/>
      <c r="X35" s="255"/>
    </row>
    <row r="36" spans="1:24" ht="35.25" x14ac:dyDescent="0.15">
      <c r="A36" s="255"/>
      <c r="B36" s="128" t="s">
        <v>213</v>
      </c>
      <c r="C36" s="130" t="s">
        <v>326</v>
      </c>
      <c r="D36" s="131"/>
      <c r="E36" s="33"/>
      <c r="F36" s="33"/>
      <c r="G36" s="33"/>
      <c r="H36" s="33"/>
      <c r="I36" s="33"/>
      <c r="J36" s="33"/>
      <c r="K36" s="33"/>
      <c r="L36" s="33"/>
      <c r="M36" s="33"/>
      <c r="N36" s="33"/>
      <c r="O36" s="33"/>
      <c r="P36" s="33"/>
      <c r="Q36" s="33"/>
      <c r="R36" s="33"/>
      <c r="S36" s="33"/>
      <c r="T36" s="33"/>
      <c r="U36" s="33"/>
      <c r="V36" s="33"/>
      <c r="W36" s="33"/>
      <c r="X36" s="255"/>
    </row>
    <row r="37" spans="1:24" x14ac:dyDescent="0.15">
      <c r="A37" s="255"/>
      <c r="B37" s="128" t="s">
        <v>241</v>
      </c>
      <c r="C37" s="130" t="s">
        <v>327</v>
      </c>
      <c r="D37" s="131"/>
      <c r="E37" s="33"/>
      <c r="F37" s="33"/>
      <c r="G37" s="33"/>
      <c r="H37" s="33"/>
      <c r="I37" s="33"/>
      <c r="J37" s="33"/>
      <c r="K37" s="33"/>
      <c r="L37" s="33"/>
      <c r="M37" s="33"/>
      <c r="N37" s="33"/>
      <c r="O37" s="33"/>
      <c r="P37" s="33"/>
      <c r="Q37" s="33"/>
      <c r="R37" s="33"/>
      <c r="S37" s="33"/>
      <c r="T37" s="33"/>
      <c r="U37" s="33"/>
      <c r="V37" s="33"/>
      <c r="W37" s="33"/>
      <c r="X37" s="255"/>
    </row>
    <row r="38" spans="1:24" ht="24" x14ac:dyDescent="0.15">
      <c r="A38" s="255"/>
      <c r="B38" s="127">
        <v>2</v>
      </c>
      <c r="C38" s="112" t="s">
        <v>333</v>
      </c>
      <c r="D38" s="131"/>
      <c r="E38" s="33"/>
      <c r="F38" s="33"/>
      <c r="G38" s="33"/>
      <c r="H38" s="33"/>
      <c r="I38" s="33"/>
      <c r="J38" s="33"/>
      <c r="K38" s="33"/>
      <c r="L38" s="33"/>
      <c r="M38" s="33"/>
      <c r="N38" s="33"/>
      <c r="O38" s="33"/>
      <c r="P38" s="33"/>
      <c r="Q38" s="33"/>
      <c r="R38" s="33"/>
      <c r="S38" s="33"/>
      <c r="T38" s="33"/>
      <c r="U38" s="33"/>
      <c r="V38" s="33"/>
      <c r="W38" s="33"/>
      <c r="X38" s="255"/>
    </row>
    <row r="39" spans="1:24" ht="35.25" x14ac:dyDescent="0.15">
      <c r="A39" s="255"/>
      <c r="B39" s="127">
        <v>3</v>
      </c>
      <c r="C39" s="112" t="s">
        <v>331</v>
      </c>
      <c r="D39" s="131"/>
      <c r="E39" s="33"/>
      <c r="F39" s="33"/>
      <c r="G39" s="33"/>
      <c r="H39" s="33"/>
      <c r="I39" s="33"/>
      <c r="J39" s="33"/>
      <c r="K39" s="33"/>
      <c r="L39" s="33"/>
      <c r="M39" s="33"/>
      <c r="N39" s="33"/>
      <c r="O39" s="33"/>
      <c r="P39" s="33"/>
      <c r="Q39" s="33"/>
      <c r="R39" s="33"/>
      <c r="S39" s="33"/>
      <c r="T39" s="33"/>
      <c r="U39" s="33"/>
      <c r="V39" s="33"/>
      <c r="W39" s="33"/>
      <c r="X39" s="255"/>
    </row>
    <row r="40" spans="1:24" x14ac:dyDescent="0.15">
      <c r="A40" s="255"/>
      <c r="B40" s="128" t="s">
        <v>155</v>
      </c>
      <c r="C40" s="100" t="s">
        <v>328</v>
      </c>
      <c r="D40" s="131"/>
      <c r="E40" s="33"/>
      <c r="F40" s="33"/>
      <c r="G40" s="33"/>
      <c r="H40" s="33"/>
      <c r="I40" s="33"/>
      <c r="J40" s="33"/>
      <c r="K40" s="33"/>
      <c r="L40" s="33"/>
      <c r="M40" s="33"/>
      <c r="N40" s="33"/>
      <c r="O40" s="33"/>
      <c r="P40" s="33"/>
      <c r="Q40" s="33"/>
      <c r="R40" s="33"/>
      <c r="S40" s="33"/>
      <c r="T40" s="33"/>
      <c r="U40" s="33"/>
      <c r="V40" s="33"/>
      <c r="W40" s="33"/>
      <c r="X40" s="255"/>
    </row>
    <row r="41" spans="1:24" x14ac:dyDescent="0.15">
      <c r="A41" s="255"/>
      <c r="B41" s="128" t="s">
        <v>157</v>
      </c>
      <c r="C41" s="100" t="s">
        <v>329</v>
      </c>
      <c r="D41" s="131"/>
      <c r="E41" s="33"/>
      <c r="F41" s="33"/>
      <c r="G41" s="33"/>
      <c r="H41" s="33"/>
      <c r="I41" s="33"/>
      <c r="J41" s="33"/>
      <c r="K41" s="33"/>
      <c r="L41" s="33"/>
      <c r="M41" s="33"/>
      <c r="N41" s="33"/>
      <c r="O41" s="33"/>
      <c r="P41" s="33"/>
      <c r="Q41" s="33"/>
      <c r="R41" s="33"/>
      <c r="S41" s="33"/>
      <c r="T41" s="33"/>
      <c r="U41" s="33"/>
      <c r="V41" s="33"/>
      <c r="W41" s="33"/>
      <c r="X41" s="255"/>
    </row>
    <row r="42" spans="1:24" x14ac:dyDescent="0.15">
      <c r="A42" s="255"/>
      <c r="B42" s="128" t="s">
        <v>197</v>
      </c>
      <c r="C42" s="100" t="s">
        <v>330</v>
      </c>
      <c r="D42" s="131"/>
      <c r="E42" s="33"/>
      <c r="F42" s="33"/>
      <c r="G42" s="33"/>
      <c r="H42" s="33"/>
      <c r="I42" s="33"/>
      <c r="J42" s="33"/>
      <c r="K42" s="33"/>
      <c r="L42" s="33"/>
      <c r="M42" s="33"/>
      <c r="N42" s="33"/>
      <c r="O42" s="33"/>
      <c r="P42" s="33"/>
      <c r="Q42" s="33"/>
      <c r="R42" s="33"/>
      <c r="S42" s="33"/>
      <c r="T42" s="33"/>
      <c r="U42" s="33"/>
      <c r="V42" s="33"/>
      <c r="W42" s="33"/>
      <c r="X42" s="255"/>
    </row>
    <row r="43" spans="1:24" ht="46.5" x14ac:dyDescent="0.15">
      <c r="A43" s="255"/>
      <c r="B43" s="127">
        <v>4</v>
      </c>
      <c r="C43" s="112" t="s">
        <v>334</v>
      </c>
      <c r="D43" s="15"/>
      <c r="E43" s="14"/>
      <c r="F43" s="14"/>
      <c r="G43" s="14"/>
      <c r="H43" s="14"/>
      <c r="I43" s="14"/>
      <c r="J43" s="14"/>
      <c r="K43" s="14"/>
      <c r="L43" s="14"/>
      <c r="M43" s="14"/>
      <c r="N43" s="14"/>
      <c r="O43" s="14"/>
      <c r="P43" s="14"/>
      <c r="Q43" s="14"/>
      <c r="R43" s="14"/>
      <c r="S43" s="14"/>
      <c r="T43" s="14"/>
      <c r="U43" s="14"/>
      <c r="V43" s="14"/>
      <c r="W43" s="14"/>
      <c r="X43" s="255"/>
    </row>
    <row r="44" spans="1:24" x14ac:dyDescent="0.15">
      <c r="A44" s="255"/>
      <c r="B44" s="257"/>
      <c r="C44" s="258"/>
      <c r="X44" s="255"/>
    </row>
    <row r="45" spans="1:24" ht="12.75" customHeight="1" x14ac:dyDescent="0.15">
      <c r="A45" s="255"/>
      <c r="B45" s="103"/>
      <c r="C45" s="119"/>
      <c r="D45" s="11"/>
      <c r="E45" s="11"/>
      <c r="F45" s="11"/>
      <c r="G45" s="11"/>
      <c r="H45" s="11"/>
      <c r="I45" s="11"/>
      <c r="J45" s="11"/>
      <c r="K45" s="11"/>
      <c r="L45" s="11"/>
      <c r="M45" s="10"/>
      <c r="N45" s="10"/>
      <c r="O45" s="10"/>
      <c r="P45" s="10"/>
      <c r="Q45" s="10"/>
      <c r="R45" s="10"/>
      <c r="S45" s="10"/>
      <c r="T45" s="10"/>
      <c r="U45" s="10"/>
      <c r="V45" s="10"/>
      <c r="W45" s="10"/>
      <c r="X45" s="255"/>
    </row>
    <row r="46" spans="1:24" ht="25.5" customHeight="1" x14ac:dyDescent="0.15">
      <c r="A46" s="255"/>
      <c r="B46" s="103"/>
      <c r="C46" s="234" t="str">
        <f>Instructions!B14</f>
        <v>For a printed copy of the full text of the exact requirements, please get a merit badge book from your local scout shop, or go to boyslife.org/merit-badges/</v>
      </c>
      <c r="D46" s="243"/>
      <c r="E46" s="243"/>
      <c r="F46" s="243"/>
      <c r="G46" s="243"/>
      <c r="H46" s="243"/>
      <c r="I46" s="243"/>
      <c r="J46" s="243"/>
      <c r="K46" s="243"/>
      <c r="L46" s="243"/>
      <c r="M46" s="243"/>
      <c r="N46" s="243"/>
      <c r="O46" s="243"/>
      <c r="P46" s="243"/>
      <c r="Q46" s="243"/>
      <c r="R46" s="243"/>
      <c r="X46" s="255"/>
    </row>
    <row r="47" spans="1:24" x14ac:dyDescent="0.15">
      <c r="A47" s="255"/>
      <c r="B47" s="103"/>
      <c r="C47" s="120" t="s">
        <v>63</v>
      </c>
      <c r="I47" s="11"/>
      <c r="J47" s="11"/>
      <c r="K47" s="11"/>
      <c r="L47" s="11"/>
      <c r="M47" s="10"/>
      <c r="N47" s="10"/>
      <c r="O47" s="10"/>
      <c r="P47" s="10"/>
      <c r="Q47" s="10"/>
      <c r="R47" s="10"/>
      <c r="S47" s="10"/>
      <c r="T47" s="10"/>
      <c r="U47" s="10"/>
      <c r="V47" s="10"/>
      <c r="W47" s="10"/>
      <c r="X47" s="255"/>
    </row>
    <row r="48" spans="1:24" ht="12.75" customHeight="1" x14ac:dyDescent="0.15">
      <c r="A48" s="255"/>
      <c r="B48" s="103"/>
      <c r="C48" s="119"/>
      <c r="D48" s="11"/>
      <c r="E48" s="11"/>
      <c r="F48" s="11"/>
      <c r="G48" s="11"/>
      <c r="H48" s="11"/>
      <c r="I48" s="11"/>
      <c r="J48" s="11"/>
      <c r="K48" s="11"/>
      <c r="L48" s="11"/>
      <c r="M48" s="10"/>
      <c r="N48" s="10"/>
      <c r="O48" s="10"/>
      <c r="P48" s="10"/>
      <c r="Q48" s="10"/>
      <c r="R48" s="10"/>
      <c r="S48" s="10"/>
      <c r="T48" s="10"/>
      <c r="U48" s="10"/>
      <c r="V48" s="10"/>
      <c r="W48" s="10"/>
      <c r="X48" s="255"/>
    </row>
    <row r="49" spans="1:24" ht="12.75" customHeight="1" x14ac:dyDescent="0.15">
      <c r="A49" s="255"/>
      <c r="B49" s="103"/>
      <c r="C49" s="119"/>
      <c r="D49" s="11"/>
      <c r="E49" s="11"/>
      <c r="F49" s="11"/>
      <c r="G49" s="11"/>
      <c r="H49" s="11"/>
      <c r="I49" s="11"/>
      <c r="J49" s="11"/>
      <c r="K49" s="11"/>
      <c r="L49" s="11"/>
      <c r="M49" s="10"/>
      <c r="N49" s="10"/>
      <c r="O49" s="10"/>
      <c r="P49" s="10"/>
      <c r="Q49" s="10"/>
      <c r="R49" s="10"/>
      <c r="S49" s="10"/>
      <c r="T49" s="10"/>
      <c r="U49" s="10"/>
      <c r="V49" s="10"/>
      <c r="W49" s="10"/>
      <c r="X49" s="255"/>
    </row>
    <row r="50" spans="1:24" x14ac:dyDescent="0.15">
      <c r="A50" s="255"/>
      <c r="B50" s="244" t="s">
        <v>67</v>
      </c>
      <c r="C50" s="244"/>
      <c r="D50" s="244"/>
      <c r="E50" s="244"/>
      <c r="F50" s="244"/>
      <c r="G50" s="244"/>
      <c r="H50" s="11"/>
      <c r="I50" s="11"/>
      <c r="J50" s="11"/>
      <c r="K50" s="11"/>
      <c r="L50" s="11"/>
      <c r="M50" s="10"/>
      <c r="N50" s="10"/>
      <c r="O50" s="10"/>
      <c r="P50" s="10"/>
      <c r="Q50" s="10"/>
      <c r="R50" s="10"/>
      <c r="S50" s="10"/>
      <c r="T50" s="10"/>
      <c r="U50" s="10"/>
      <c r="V50" s="10"/>
      <c r="W50" s="10"/>
      <c r="X50" s="255"/>
    </row>
    <row r="51" spans="1:24" x14ac:dyDescent="0.15">
      <c r="A51" s="255"/>
      <c r="B51" s="104" t="s">
        <v>19</v>
      </c>
      <c r="C51" s="121"/>
      <c r="D51" s="11"/>
      <c r="E51" s="11"/>
      <c r="F51" s="11"/>
      <c r="G51" s="11"/>
      <c r="H51" s="11"/>
      <c r="I51" s="11"/>
      <c r="J51" s="11"/>
      <c r="K51" s="11"/>
      <c r="L51" s="11"/>
      <c r="M51" s="10"/>
      <c r="N51" s="10"/>
      <c r="O51" s="10"/>
      <c r="P51" s="10"/>
      <c r="Q51" s="10"/>
      <c r="R51" s="10"/>
      <c r="S51" s="10"/>
      <c r="T51" s="10"/>
      <c r="U51" s="10"/>
      <c r="V51" s="10"/>
      <c r="W51" s="10"/>
      <c r="X51" s="255"/>
    </row>
    <row r="52" spans="1:24" x14ac:dyDescent="0.15">
      <c r="A52" s="255"/>
      <c r="B52" s="104" t="s">
        <v>20</v>
      </c>
      <c r="C52" s="122"/>
      <c r="D52" s="11"/>
      <c r="E52" s="11"/>
      <c r="F52" s="11"/>
      <c r="G52" s="11"/>
      <c r="H52" s="11"/>
      <c r="I52" s="11"/>
      <c r="J52" s="11"/>
      <c r="K52" s="11"/>
      <c r="L52" s="11"/>
      <c r="M52" s="10"/>
      <c r="N52" s="10"/>
      <c r="O52" s="10"/>
      <c r="P52" s="10"/>
      <c r="Q52" s="10"/>
      <c r="R52" s="10"/>
      <c r="S52" s="10"/>
      <c r="T52" s="10"/>
      <c r="U52" s="10"/>
      <c r="V52" s="10"/>
      <c r="W52" s="10"/>
      <c r="X52" s="255"/>
    </row>
    <row r="53" spans="1:24" x14ac:dyDescent="0.15">
      <c r="A53" s="255"/>
      <c r="B53" s="104" t="s">
        <v>29</v>
      </c>
      <c r="C53" s="122"/>
      <c r="D53" s="11"/>
      <c r="E53" s="11"/>
      <c r="F53" s="11"/>
      <c r="G53" s="11"/>
      <c r="H53" s="11"/>
      <c r="I53" s="11"/>
      <c r="J53" s="11"/>
      <c r="K53" s="11"/>
      <c r="L53" s="11"/>
      <c r="M53" s="10"/>
      <c r="N53" s="10"/>
      <c r="O53" s="10"/>
      <c r="P53" s="10"/>
      <c r="Q53" s="10"/>
      <c r="R53" s="10"/>
      <c r="S53" s="10"/>
      <c r="T53" s="10"/>
      <c r="U53" s="10"/>
      <c r="V53" s="10"/>
      <c r="W53" s="10"/>
      <c r="X53" s="255"/>
    </row>
    <row r="54" spans="1:24" x14ac:dyDescent="0.15">
      <c r="A54" s="255"/>
      <c r="B54" s="104" t="s">
        <v>30</v>
      </c>
      <c r="C54" s="122"/>
      <c r="D54" s="11"/>
      <c r="E54" s="11"/>
      <c r="F54" s="11"/>
      <c r="G54" s="11"/>
      <c r="H54" s="11"/>
      <c r="I54" s="11"/>
      <c r="J54" s="11"/>
      <c r="K54" s="11"/>
      <c r="L54" s="11"/>
      <c r="M54" s="10"/>
      <c r="N54" s="10"/>
      <c r="O54" s="10"/>
      <c r="P54" s="10"/>
      <c r="Q54" s="10"/>
      <c r="R54" s="10"/>
      <c r="S54" s="10"/>
      <c r="T54" s="10"/>
      <c r="U54" s="10"/>
      <c r="V54" s="10"/>
      <c r="W54" s="10"/>
      <c r="X54" s="255"/>
    </row>
    <row r="55" spans="1:24" x14ac:dyDescent="0.15">
      <c r="A55" s="255"/>
      <c r="B55" s="104" t="s">
        <v>31</v>
      </c>
      <c r="C55" s="122"/>
      <c r="D55" s="11"/>
      <c r="E55" s="11"/>
      <c r="F55" s="11"/>
      <c r="G55" s="11"/>
      <c r="H55" s="11"/>
      <c r="I55" s="11"/>
      <c r="J55" s="11"/>
      <c r="K55" s="11"/>
      <c r="L55" s="11"/>
      <c r="M55" s="10"/>
      <c r="N55" s="10"/>
      <c r="O55" s="10"/>
      <c r="P55" s="10"/>
      <c r="Q55" s="10"/>
      <c r="R55" s="10"/>
      <c r="S55" s="10"/>
      <c r="T55" s="10"/>
      <c r="U55" s="10"/>
      <c r="V55" s="10"/>
      <c r="W55" s="10"/>
      <c r="X55" s="255"/>
    </row>
    <row r="56" spans="1:24" x14ac:dyDescent="0.15">
      <c r="A56" s="255"/>
      <c r="B56" s="104" t="s">
        <v>32</v>
      </c>
      <c r="C56" s="122"/>
      <c r="D56" s="11"/>
      <c r="E56" s="11"/>
      <c r="F56" s="11"/>
      <c r="G56" s="11"/>
      <c r="H56" s="11"/>
      <c r="I56" s="11"/>
      <c r="J56" s="11"/>
      <c r="K56" s="11"/>
      <c r="L56" s="11"/>
      <c r="M56" s="10"/>
      <c r="N56" s="10"/>
      <c r="O56" s="10"/>
      <c r="P56" s="10"/>
      <c r="Q56" s="10"/>
      <c r="R56" s="10"/>
      <c r="S56" s="10"/>
      <c r="T56" s="10"/>
      <c r="U56" s="10"/>
      <c r="V56" s="10"/>
      <c r="W56" s="10"/>
      <c r="X56" s="255"/>
    </row>
    <row r="57" spans="1:24" x14ac:dyDescent="0.15">
      <c r="A57" s="255"/>
      <c r="B57" s="104" t="s">
        <v>33</v>
      </c>
      <c r="C57" s="122"/>
      <c r="D57" s="11"/>
      <c r="E57" s="11"/>
      <c r="F57" s="11"/>
      <c r="G57" s="11"/>
      <c r="H57" s="11"/>
      <c r="I57" s="11"/>
      <c r="J57" s="11"/>
      <c r="K57" s="11"/>
      <c r="L57" s="11"/>
      <c r="M57" s="10"/>
      <c r="N57" s="10"/>
      <c r="O57" s="10"/>
      <c r="P57" s="10"/>
      <c r="Q57" s="10"/>
      <c r="R57" s="10"/>
      <c r="S57" s="10"/>
      <c r="T57" s="10"/>
      <c r="U57" s="10"/>
      <c r="V57" s="10"/>
      <c r="W57" s="10"/>
      <c r="X57" s="255"/>
    </row>
    <row r="58" spans="1:24" x14ac:dyDescent="0.15">
      <c r="A58" s="255"/>
      <c r="B58" s="104" t="s">
        <v>25</v>
      </c>
      <c r="C58" s="122"/>
      <c r="D58" s="11"/>
      <c r="E58" s="11"/>
      <c r="F58" s="11"/>
      <c r="G58" s="11"/>
      <c r="H58" s="11"/>
      <c r="I58" s="11"/>
      <c r="J58" s="11"/>
      <c r="K58" s="11"/>
      <c r="L58" s="11"/>
      <c r="M58" s="10"/>
      <c r="N58" s="10"/>
      <c r="O58" s="10"/>
      <c r="P58" s="10"/>
      <c r="Q58" s="10"/>
      <c r="R58" s="10"/>
      <c r="S58" s="10"/>
      <c r="T58" s="10"/>
      <c r="U58" s="10"/>
      <c r="V58" s="10"/>
      <c r="W58" s="10"/>
      <c r="X58" s="255"/>
    </row>
    <row r="59" spans="1:24" x14ac:dyDescent="0.15">
      <c r="A59" s="255"/>
      <c r="B59" s="104" t="s">
        <v>24</v>
      </c>
      <c r="C59" s="122"/>
      <c r="D59" s="11"/>
      <c r="E59" s="11"/>
      <c r="F59" s="11"/>
      <c r="G59" s="11"/>
      <c r="H59" s="11"/>
      <c r="I59" s="11"/>
      <c r="J59" s="11"/>
      <c r="K59" s="11"/>
      <c r="L59" s="11"/>
      <c r="M59" s="10"/>
      <c r="N59" s="10"/>
      <c r="O59" s="10"/>
      <c r="P59" s="10"/>
      <c r="Q59" s="10"/>
      <c r="R59" s="10"/>
      <c r="S59" s="10"/>
      <c r="T59" s="10"/>
      <c r="U59" s="10"/>
      <c r="V59" s="10"/>
      <c r="W59" s="10"/>
      <c r="X59" s="255"/>
    </row>
    <row r="60" spans="1:24" x14ac:dyDescent="0.15">
      <c r="A60" s="256"/>
      <c r="B60" s="104" t="s">
        <v>21</v>
      </c>
      <c r="C60" s="122"/>
      <c r="D60" s="11"/>
      <c r="E60" s="11"/>
      <c r="F60" s="11"/>
      <c r="G60" s="11"/>
      <c r="H60" s="11"/>
      <c r="I60" s="11"/>
      <c r="J60" s="11"/>
      <c r="K60" s="11"/>
      <c r="L60" s="11"/>
      <c r="M60" s="10"/>
      <c r="N60" s="10"/>
      <c r="O60" s="10"/>
      <c r="P60" s="10"/>
      <c r="Q60" s="10"/>
      <c r="R60" s="10"/>
      <c r="S60" s="10"/>
      <c r="T60" s="10"/>
      <c r="U60" s="10"/>
      <c r="V60" s="10"/>
      <c r="W60" s="10"/>
      <c r="X60" s="256"/>
    </row>
  </sheetData>
  <sheetProtection password="C658" sheet="1" objects="1" scenarios="1" selectLockedCells="1"/>
  <mergeCells count="7">
    <mergeCell ref="A1:A60"/>
    <mergeCell ref="B1:C1"/>
    <mergeCell ref="X1:X60"/>
    <mergeCell ref="B44:C44"/>
    <mergeCell ref="C46:R46"/>
    <mergeCell ref="B50:G50"/>
    <mergeCell ref="B2:C2"/>
  </mergeCells>
  <phoneticPr fontId="11" type="noConversion"/>
  <hyperlinks>
    <hyperlink ref="C47" r:id="rId1" xr:uid="{00000000-0004-0000-0900-000000000000}"/>
  </hyperlinks>
  <pageMargins left="0.75" right="0.25" top="1" bottom="1" header="0.5" footer="0.5"/>
  <pageSetup orientation="portrait" horizontalDpi="4294967293" verticalDpi="0" r:id="rId2"/>
  <headerFooter alignWithMargins="0">
    <oddHeader>&amp;C&amp;"Arial,Bold"&amp;14EagleRequiredTrax&amp;"Arial,Regular"&amp;10
&amp;"Arial,Bold"&amp;12Cycling Merit Badge - &amp;D</oddHead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9CC00"/>
  </sheetPr>
  <dimension ref="A1:X68"/>
  <sheetViews>
    <sheetView showGridLines="0" workbookViewId="0" xr3:uid="{65FA3815-DCC1-5481-872F-D2879ED395ED}">
      <pane xSplit="3" ySplit="2" topLeftCell="D6" activePane="bottomRight" state="frozen"/>
      <selection pane="bottomLeft" activeCell="A3" sqref="A3"/>
      <selection pane="topRight" activeCell="D1" sqref="D1"/>
      <selection pane="bottomRight" activeCell="D5" sqref="D5"/>
    </sheetView>
  </sheetViews>
  <sheetFormatPr defaultRowHeight="12.75" x14ac:dyDescent="0.15"/>
  <cols>
    <col min="1" max="1" width="3.42578125" customWidth="1"/>
    <col min="2" max="2" width="4.28515625" style="98" customWidth="1"/>
    <col min="3" max="3" width="52.42578125" style="133" customWidth="1"/>
    <col min="4" max="24" width="3.42578125" customWidth="1"/>
  </cols>
  <sheetData>
    <row r="1" spans="1:24" ht="74.25" customHeight="1" thickBot="1" x14ac:dyDescent="0.2">
      <c r="A1" s="254" t="s">
        <v>540</v>
      </c>
      <c r="B1" s="138"/>
      <c r="C1" s="137" t="s">
        <v>518</v>
      </c>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540</v>
      </c>
    </row>
    <row r="2" spans="1:24" ht="15.75" customHeight="1" thickBot="1" x14ac:dyDescent="0.2">
      <c r="A2" s="255"/>
      <c r="B2" s="264" t="s">
        <v>73</v>
      </c>
      <c r="C2" s="265"/>
      <c r="D2" s="34" t="str">
        <f>IF(OR(COUNTIF(D4:D51,"*")&gt;0, D3&lt;&gt;""), IF(COUNTIF(D5:D15,"*")+COUNTIF(D29:D47,"*")+MIN(5,COUNTIF(D16:D28,"*"))+MIN(1,COUNTIF(D49:D51,"*"))+COUNTIF(D3,"C")&gt;33, "C", FLOOR(((COUNTIF(D5:D15,"*")+COUNTIF(D29:D47,"*")+MIN(5,COUNTIF(D16:D28,"*"))+MIN(1,COUNTIF(D49:D51,"*")))/34+IF(ISNUMBER(D3), D3/100/34, IF(D3="C", 1/34,0)))*100,1)),"")</f>
        <v/>
      </c>
      <c r="E2" s="34" t="str">
        <f t="shared" ref="E2:W2" si="0">IF(OR(COUNTIF(E4:E51,"*")&gt;0, E3&lt;&gt;""), IF(COUNTIF(E5:E15,"*")+COUNTIF(E29:E47,"*")+MIN(5,COUNTIF(E16:E28,"*"))+MIN(1,COUNTIF(E49:E51,"*"))+COUNTIF(E3,"C")&gt;33, "C", FLOOR(((COUNTIF(E5:E15,"*")+COUNTIF(E29:E47,"*")+MIN(5,COUNTIF(E16:E28,"*"))+MIN(1,COUNTIF(E49:E51,"*")))/34+IF(ISNUMBER(E3), E3/100/34, IF(E3="C", 1/34,0)))*100,1)),"")</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55"/>
    </row>
    <row r="3" spans="1:24" x14ac:dyDescent="0.15">
      <c r="A3" s="255"/>
      <c r="B3" s="135">
        <v>1</v>
      </c>
      <c r="C3" s="32" t="s">
        <v>443</v>
      </c>
      <c r="D3" s="134" t="str">
        <f>'First Aid'!D2</f>
        <v/>
      </c>
      <c r="E3" s="134" t="str">
        <f>'First Aid'!E2</f>
        <v/>
      </c>
      <c r="F3" s="134" t="str">
        <f>'First Aid'!F2</f>
        <v/>
      </c>
      <c r="G3" s="134" t="str">
        <f>'First Aid'!G2</f>
        <v/>
      </c>
      <c r="H3" s="134" t="str">
        <f>'First Aid'!H2</f>
        <v/>
      </c>
      <c r="I3" s="134" t="str">
        <f>'First Aid'!I2</f>
        <v/>
      </c>
      <c r="J3" s="134" t="str">
        <f>'First Aid'!J2</f>
        <v/>
      </c>
      <c r="K3" s="134" t="str">
        <f>'First Aid'!K2</f>
        <v/>
      </c>
      <c r="L3" s="134" t="str">
        <f>'First Aid'!L2</f>
        <v/>
      </c>
      <c r="M3" s="134" t="str">
        <f>'First Aid'!M2</f>
        <v/>
      </c>
      <c r="N3" s="134" t="str">
        <f>'First Aid'!N2</f>
        <v/>
      </c>
      <c r="O3" s="134" t="str">
        <f>'First Aid'!O2</f>
        <v/>
      </c>
      <c r="P3" s="134" t="str">
        <f>'First Aid'!P2</f>
        <v/>
      </c>
      <c r="Q3" s="134" t="str">
        <f>'First Aid'!Q2</f>
        <v/>
      </c>
      <c r="R3" s="134" t="str">
        <f>'First Aid'!R2</f>
        <v/>
      </c>
      <c r="S3" s="134" t="str">
        <f>'First Aid'!S2</f>
        <v/>
      </c>
      <c r="T3" s="134" t="str">
        <f>'First Aid'!T2</f>
        <v/>
      </c>
      <c r="U3" s="134" t="str">
        <f>'First Aid'!U2</f>
        <v/>
      </c>
      <c r="V3" s="134" t="str">
        <f>'First Aid'!V2</f>
        <v/>
      </c>
      <c r="W3" s="134" t="str">
        <f>'First Aid'!W2</f>
        <v/>
      </c>
      <c r="X3" s="255"/>
    </row>
    <row r="4" spans="1:24" ht="46.5" x14ac:dyDescent="0.15">
      <c r="A4" s="255"/>
      <c r="B4" s="105" t="s">
        <v>182</v>
      </c>
      <c r="C4" s="32" t="s">
        <v>432</v>
      </c>
      <c r="D4" s="99"/>
      <c r="E4" s="99"/>
      <c r="F4" s="99"/>
      <c r="G4" s="99"/>
      <c r="H4" s="99"/>
      <c r="I4" s="99"/>
      <c r="J4" s="99"/>
      <c r="K4" s="99"/>
      <c r="L4" s="99"/>
      <c r="M4" s="99"/>
      <c r="N4" s="99"/>
      <c r="O4" s="99"/>
      <c r="P4" s="99"/>
      <c r="Q4" s="99"/>
      <c r="R4" s="99"/>
      <c r="S4" s="99"/>
      <c r="T4" s="99"/>
      <c r="U4" s="99"/>
      <c r="V4" s="99"/>
      <c r="W4" s="99"/>
      <c r="X4" s="255"/>
    </row>
    <row r="5" spans="1:24" ht="14.25" x14ac:dyDescent="0.15">
      <c r="A5" s="255"/>
      <c r="B5" s="105" t="s">
        <v>376</v>
      </c>
      <c r="C5" s="106" t="s">
        <v>381</v>
      </c>
      <c r="D5" s="15"/>
      <c r="E5" s="15"/>
      <c r="F5" s="15"/>
      <c r="G5" s="15"/>
      <c r="H5" s="15"/>
      <c r="I5" s="15"/>
      <c r="J5" s="15"/>
      <c r="K5" s="15"/>
      <c r="L5" s="15"/>
      <c r="M5" s="15"/>
      <c r="N5" s="15"/>
      <c r="O5" s="15"/>
      <c r="P5" s="15"/>
      <c r="Q5" s="15"/>
      <c r="R5" s="15"/>
      <c r="S5" s="15"/>
      <c r="T5" s="15"/>
      <c r="U5" s="15"/>
      <c r="V5" s="15"/>
      <c r="W5" s="15"/>
      <c r="X5" s="255"/>
    </row>
    <row r="6" spans="1:24" ht="14.25" x14ac:dyDescent="0.15">
      <c r="A6" s="255"/>
      <c r="B6" s="105" t="s">
        <v>377</v>
      </c>
      <c r="C6" s="106" t="s">
        <v>382</v>
      </c>
      <c r="D6" s="15"/>
      <c r="E6" s="15"/>
      <c r="F6" s="15"/>
      <c r="G6" s="15"/>
      <c r="H6" s="15"/>
      <c r="I6" s="15"/>
      <c r="J6" s="15"/>
      <c r="K6" s="15"/>
      <c r="L6" s="15"/>
      <c r="M6" s="15"/>
      <c r="N6" s="15"/>
      <c r="O6" s="15"/>
      <c r="P6" s="15"/>
      <c r="Q6" s="15"/>
      <c r="R6" s="15"/>
      <c r="S6" s="15"/>
      <c r="T6" s="15"/>
      <c r="U6" s="15"/>
      <c r="V6" s="15"/>
      <c r="W6" s="15"/>
      <c r="X6" s="255"/>
    </row>
    <row r="7" spans="1:24" ht="14.25" x14ac:dyDescent="0.15">
      <c r="A7" s="255"/>
      <c r="B7" s="105" t="s">
        <v>378</v>
      </c>
      <c r="C7" s="106" t="s">
        <v>383</v>
      </c>
      <c r="D7" s="15"/>
      <c r="E7" s="15"/>
      <c r="F7" s="15"/>
      <c r="G7" s="15"/>
      <c r="H7" s="15"/>
      <c r="I7" s="15"/>
      <c r="J7" s="15"/>
      <c r="K7" s="15"/>
      <c r="L7" s="15"/>
      <c r="M7" s="15"/>
      <c r="N7" s="15"/>
      <c r="O7" s="15"/>
      <c r="P7" s="15"/>
      <c r="Q7" s="15"/>
      <c r="R7" s="15"/>
      <c r="S7" s="15"/>
      <c r="T7" s="15"/>
      <c r="U7" s="15"/>
      <c r="V7" s="15"/>
      <c r="W7" s="15"/>
      <c r="X7" s="255"/>
    </row>
    <row r="8" spans="1:24" ht="14.25" x14ac:dyDescent="0.15">
      <c r="A8" s="255"/>
      <c r="B8" s="105" t="s">
        <v>379</v>
      </c>
      <c r="C8" s="106" t="s">
        <v>384</v>
      </c>
      <c r="D8" s="15"/>
      <c r="E8" s="15"/>
      <c r="F8" s="15"/>
      <c r="G8" s="15"/>
      <c r="H8" s="15"/>
      <c r="I8" s="15"/>
      <c r="J8" s="15"/>
      <c r="K8" s="15"/>
      <c r="L8" s="15"/>
      <c r="M8" s="15"/>
      <c r="N8" s="15"/>
      <c r="O8" s="15"/>
      <c r="P8" s="15"/>
      <c r="Q8" s="15"/>
      <c r="R8" s="15"/>
      <c r="S8" s="15"/>
      <c r="T8" s="15"/>
      <c r="U8" s="15"/>
      <c r="V8" s="15"/>
      <c r="W8" s="15"/>
      <c r="X8" s="255"/>
    </row>
    <row r="9" spans="1:24" ht="14.25" x14ac:dyDescent="0.15">
      <c r="A9" s="255"/>
      <c r="B9" s="105" t="s">
        <v>380</v>
      </c>
      <c r="C9" s="106" t="s">
        <v>385</v>
      </c>
      <c r="D9" s="15"/>
      <c r="E9" s="15"/>
      <c r="F9" s="15"/>
      <c r="G9" s="15"/>
      <c r="H9" s="15"/>
      <c r="I9" s="15"/>
      <c r="J9" s="15"/>
      <c r="K9" s="15"/>
      <c r="L9" s="15"/>
      <c r="M9" s="15"/>
      <c r="N9" s="15"/>
      <c r="O9" s="15"/>
      <c r="P9" s="15"/>
      <c r="Q9" s="15"/>
      <c r="R9" s="15"/>
      <c r="S9" s="15"/>
      <c r="T9" s="15"/>
      <c r="U9" s="15"/>
      <c r="V9" s="15"/>
      <c r="W9" s="15"/>
      <c r="X9" s="255"/>
    </row>
    <row r="10" spans="1:24" ht="58.5" x14ac:dyDescent="0.15">
      <c r="A10" s="255"/>
      <c r="B10" s="105" t="s">
        <v>184</v>
      </c>
      <c r="C10" s="13" t="s">
        <v>433</v>
      </c>
      <c r="D10" s="99"/>
      <c r="E10" s="99"/>
      <c r="F10" s="99"/>
      <c r="G10" s="99"/>
      <c r="H10" s="99"/>
      <c r="I10" s="99"/>
      <c r="J10" s="99"/>
      <c r="K10" s="99"/>
      <c r="L10" s="99"/>
      <c r="M10" s="99"/>
      <c r="N10" s="99"/>
      <c r="O10" s="99"/>
      <c r="P10" s="99"/>
      <c r="Q10" s="99"/>
      <c r="R10" s="99"/>
      <c r="S10" s="99"/>
      <c r="T10" s="99"/>
      <c r="U10" s="99"/>
      <c r="V10" s="99"/>
      <c r="W10" s="99"/>
      <c r="X10" s="255"/>
    </row>
    <row r="11" spans="1:24" x14ac:dyDescent="0.15">
      <c r="A11" s="255"/>
      <c r="B11" s="105" t="s">
        <v>376</v>
      </c>
      <c r="C11" s="100" t="s">
        <v>386</v>
      </c>
      <c r="D11" s="15"/>
      <c r="E11" s="15"/>
      <c r="F11" s="15"/>
      <c r="G11" s="15"/>
      <c r="H11" s="15"/>
      <c r="I11" s="15"/>
      <c r="J11" s="15"/>
      <c r="K11" s="15"/>
      <c r="L11" s="15"/>
      <c r="M11" s="15"/>
      <c r="N11" s="15"/>
      <c r="O11" s="15"/>
      <c r="P11" s="15"/>
      <c r="Q11" s="15"/>
      <c r="R11" s="15"/>
      <c r="S11" s="15"/>
      <c r="T11" s="15"/>
      <c r="U11" s="15"/>
      <c r="V11" s="15"/>
      <c r="W11" s="15"/>
      <c r="X11" s="255"/>
    </row>
    <row r="12" spans="1:24" x14ac:dyDescent="0.15">
      <c r="A12" s="255"/>
      <c r="B12" s="105" t="s">
        <v>377</v>
      </c>
      <c r="C12" s="100" t="s">
        <v>387</v>
      </c>
      <c r="D12" s="15"/>
      <c r="E12" s="15"/>
      <c r="F12" s="15"/>
      <c r="G12" s="15"/>
      <c r="H12" s="15"/>
      <c r="I12" s="15"/>
      <c r="J12" s="15"/>
      <c r="K12" s="15"/>
      <c r="L12" s="15"/>
      <c r="M12" s="15"/>
      <c r="N12" s="15"/>
      <c r="O12" s="15"/>
      <c r="P12" s="15"/>
      <c r="Q12" s="15"/>
      <c r="R12" s="15"/>
      <c r="S12" s="15"/>
      <c r="T12" s="15"/>
      <c r="U12" s="15"/>
      <c r="V12" s="15"/>
      <c r="W12" s="15"/>
      <c r="X12" s="255"/>
    </row>
    <row r="13" spans="1:24" x14ac:dyDescent="0.15">
      <c r="A13" s="255"/>
      <c r="B13" s="105" t="s">
        <v>378</v>
      </c>
      <c r="C13" s="100" t="s">
        <v>388</v>
      </c>
      <c r="D13" s="15"/>
      <c r="E13" s="15"/>
      <c r="F13" s="15"/>
      <c r="G13" s="15"/>
      <c r="H13" s="15"/>
      <c r="I13" s="15"/>
      <c r="J13" s="15"/>
      <c r="K13" s="15"/>
      <c r="L13" s="15"/>
      <c r="M13" s="15"/>
      <c r="N13" s="15"/>
      <c r="O13" s="15"/>
      <c r="P13" s="15"/>
      <c r="Q13" s="15"/>
      <c r="R13" s="15"/>
      <c r="S13" s="15"/>
      <c r="T13" s="15"/>
      <c r="U13" s="15"/>
      <c r="V13" s="15"/>
      <c r="W13" s="15"/>
      <c r="X13" s="255"/>
    </row>
    <row r="14" spans="1:24" x14ac:dyDescent="0.15">
      <c r="A14" s="255"/>
      <c r="B14" s="105" t="s">
        <v>379</v>
      </c>
      <c r="C14" s="100" t="s">
        <v>389</v>
      </c>
      <c r="D14" s="15"/>
      <c r="E14" s="15"/>
      <c r="F14" s="15"/>
      <c r="G14" s="15"/>
      <c r="H14" s="15"/>
      <c r="I14" s="15"/>
      <c r="J14" s="15"/>
      <c r="K14" s="15"/>
      <c r="L14" s="15"/>
      <c r="M14" s="15"/>
      <c r="N14" s="15"/>
      <c r="O14" s="15"/>
      <c r="P14" s="15"/>
      <c r="Q14" s="15"/>
      <c r="R14" s="15"/>
      <c r="S14" s="15"/>
      <c r="T14" s="15"/>
      <c r="U14" s="15"/>
      <c r="V14" s="15"/>
      <c r="W14" s="15"/>
      <c r="X14" s="255"/>
    </row>
    <row r="15" spans="1:24" x14ac:dyDescent="0.15">
      <c r="A15" s="255"/>
      <c r="B15" s="105" t="s">
        <v>380</v>
      </c>
      <c r="C15" s="100" t="s">
        <v>392</v>
      </c>
      <c r="D15" s="15"/>
      <c r="E15" s="15"/>
      <c r="F15" s="15"/>
      <c r="G15" s="15"/>
      <c r="H15" s="15"/>
      <c r="I15" s="15"/>
      <c r="J15" s="15"/>
      <c r="K15" s="15"/>
      <c r="L15" s="15"/>
      <c r="M15" s="15"/>
      <c r="N15" s="15"/>
      <c r="O15" s="15"/>
      <c r="P15" s="15"/>
      <c r="Q15" s="15"/>
      <c r="R15" s="15"/>
      <c r="S15" s="15"/>
      <c r="T15" s="15"/>
      <c r="U15" s="15"/>
      <c r="V15" s="15"/>
      <c r="W15" s="15"/>
      <c r="X15" s="255"/>
    </row>
    <row r="16" spans="1:24" x14ac:dyDescent="0.15">
      <c r="A16" s="255"/>
      <c r="B16" s="105" t="s">
        <v>390</v>
      </c>
      <c r="C16" s="100" t="s">
        <v>393</v>
      </c>
      <c r="D16" s="15"/>
      <c r="E16" s="15"/>
      <c r="F16" s="15"/>
      <c r="G16" s="15"/>
      <c r="H16" s="15"/>
      <c r="I16" s="15"/>
      <c r="J16" s="15"/>
      <c r="K16" s="15"/>
      <c r="L16" s="15"/>
      <c r="M16" s="15"/>
      <c r="N16" s="15"/>
      <c r="O16" s="15"/>
      <c r="P16" s="15"/>
      <c r="Q16" s="15"/>
      <c r="R16" s="15"/>
      <c r="S16" s="15"/>
      <c r="T16" s="15"/>
      <c r="U16" s="15"/>
      <c r="V16" s="15"/>
      <c r="W16" s="15"/>
      <c r="X16" s="255"/>
    </row>
    <row r="17" spans="1:24" x14ac:dyDescent="0.15">
      <c r="A17" s="255"/>
      <c r="B17" s="105" t="s">
        <v>391</v>
      </c>
      <c r="C17" s="100" t="s">
        <v>394</v>
      </c>
      <c r="D17" s="15"/>
      <c r="E17" s="15"/>
      <c r="F17" s="15"/>
      <c r="G17" s="15"/>
      <c r="H17" s="15"/>
      <c r="I17" s="15"/>
      <c r="J17" s="15"/>
      <c r="K17" s="15"/>
      <c r="L17" s="15"/>
      <c r="M17" s="15"/>
      <c r="N17" s="15"/>
      <c r="O17" s="15"/>
      <c r="P17" s="15"/>
      <c r="Q17" s="15"/>
      <c r="R17" s="15"/>
      <c r="S17" s="15"/>
      <c r="T17" s="15"/>
      <c r="U17" s="15"/>
      <c r="V17" s="15"/>
      <c r="W17" s="15"/>
      <c r="X17" s="255"/>
    </row>
    <row r="18" spans="1:24" x14ac:dyDescent="0.15">
      <c r="A18" s="255"/>
      <c r="B18" s="105" t="s">
        <v>395</v>
      </c>
      <c r="C18" s="100" t="s">
        <v>396</v>
      </c>
      <c r="D18" s="15"/>
      <c r="E18" s="15"/>
      <c r="F18" s="15"/>
      <c r="G18" s="15"/>
      <c r="H18" s="15"/>
      <c r="I18" s="15"/>
      <c r="J18" s="15"/>
      <c r="K18" s="15"/>
      <c r="L18" s="15"/>
      <c r="M18" s="15"/>
      <c r="N18" s="15"/>
      <c r="O18" s="15"/>
      <c r="P18" s="15"/>
      <c r="Q18" s="15"/>
      <c r="R18" s="15"/>
      <c r="S18" s="15"/>
      <c r="T18" s="15"/>
      <c r="U18" s="15"/>
      <c r="V18" s="15"/>
      <c r="W18" s="15"/>
      <c r="X18" s="255"/>
    </row>
    <row r="19" spans="1:24" x14ac:dyDescent="0.15">
      <c r="A19" s="255"/>
      <c r="B19" s="105" t="s">
        <v>397</v>
      </c>
      <c r="C19" s="100" t="s">
        <v>398</v>
      </c>
      <c r="D19" s="15"/>
      <c r="E19" s="15"/>
      <c r="F19" s="15"/>
      <c r="G19" s="15"/>
      <c r="H19" s="15"/>
      <c r="I19" s="15"/>
      <c r="J19" s="15"/>
      <c r="K19" s="15"/>
      <c r="L19" s="15"/>
      <c r="M19" s="15"/>
      <c r="N19" s="15"/>
      <c r="O19" s="15"/>
      <c r="P19" s="15"/>
      <c r="Q19" s="15"/>
      <c r="R19" s="15"/>
      <c r="S19" s="15"/>
      <c r="T19" s="15"/>
      <c r="U19" s="15"/>
      <c r="V19" s="15"/>
      <c r="W19" s="15"/>
      <c r="X19" s="255"/>
    </row>
    <row r="20" spans="1:24" x14ac:dyDescent="0.15">
      <c r="A20" s="255"/>
      <c r="B20" s="105" t="s">
        <v>399</v>
      </c>
      <c r="C20" s="100" t="s">
        <v>400</v>
      </c>
      <c r="D20" s="15"/>
      <c r="E20" s="15"/>
      <c r="F20" s="15"/>
      <c r="G20" s="15"/>
      <c r="H20" s="15"/>
      <c r="I20" s="15"/>
      <c r="J20" s="15"/>
      <c r="K20" s="15"/>
      <c r="L20" s="15"/>
      <c r="M20" s="15"/>
      <c r="N20" s="15"/>
      <c r="O20" s="15"/>
      <c r="P20" s="15"/>
      <c r="Q20" s="15"/>
      <c r="R20" s="15"/>
      <c r="S20" s="15"/>
      <c r="T20" s="15"/>
      <c r="U20" s="15"/>
      <c r="V20" s="15"/>
      <c r="W20" s="15"/>
      <c r="X20" s="255"/>
    </row>
    <row r="21" spans="1:24" x14ac:dyDescent="0.15">
      <c r="A21" s="255"/>
      <c r="B21" s="105" t="s">
        <v>401</v>
      </c>
      <c r="C21" s="100" t="s">
        <v>434</v>
      </c>
      <c r="D21" s="15"/>
      <c r="E21" s="15"/>
      <c r="F21" s="15"/>
      <c r="G21" s="15"/>
      <c r="H21" s="15"/>
      <c r="I21" s="15"/>
      <c r="J21" s="15"/>
      <c r="K21" s="15"/>
      <c r="L21" s="15"/>
      <c r="M21" s="15"/>
      <c r="N21" s="15"/>
      <c r="O21" s="15"/>
      <c r="P21" s="15"/>
      <c r="Q21" s="15"/>
      <c r="R21" s="15"/>
      <c r="S21" s="15"/>
      <c r="T21" s="15"/>
      <c r="U21" s="15"/>
      <c r="V21" s="15"/>
      <c r="W21" s="15"/>
      <c r="X21" s="255"/>
    </row>
    <row r="22" spans="1:24" x14ac:dyDescent="0.15">
      <c r="A22" s="255"/>
      <c r="B22" s="105" t="s">
        <v>402</v>
      </c>
      <c r="C22" s="100" t="s">
        <v>403</v>
      </c>
      <c r="D22" s="15"/>
      <c r="E22" s="15"/>
      <c r="F22" s="15"/>
      <c r="G22" s="15"/>
      <c r="H22" s="15"/>
      <c r="I22" s="15"/>
      <c r="J22" s="15"/>
      <c r="K22" s="15"/>
      <c r="L22" s="15"/>
      <c r="M22" s="15"/>
      <c r="N22" s="15"/>
      <c r="O22" s="15"/>
      <c r="P22" s="15"/>
      <c r="Q22" s="15"/>
      <c r="R22" s="15"/>
      <c r="S22" s="15"/>
      <c r="T22" s="15"/>
      <c r="U22" s="15"/>
      <c r="V22" s="15"/>
      <c r="W22" s="15"/>
      <c r="X22" s="255"/>
    </row>
    <row r="23" spans="1:24" x14ac:dyDescent="0.15">
      <c r="A23" s="255"/>
      <c r="B23" s="105" t="s">
        <v>404</v>
      </c>
      <c r="C23" s="100" t="s">
        <v>405</v>
      </c>
      <c r="D23" s="15"/>
      <c r="E23" s="15"/>
      <c r="F23" s="15"/>
      <c r="G23" s="15"/>
      <c r="H23" s="15"/>
      <c r="I23" s="15"/>
      <c r="J23" s="15"/>
      <c r="K23" s="15"/>
      <c r="L23" s="15"/>
      <c r="M23" s="15"/>
      <c r="N23" s="15"/>
      <c r="O23" s="15"/>
      <c r="P23" s="15"/>
      <c r="Q23" s="15"/>
      <c r="R23" s="15"/>
      <c r="S23" s="15"/>
      <c r="T23" s="15"/>
      <c r="U23" s="15"/>
      <c r="V23" s="15"/>
      <c r="W23" s="15"/>
      <c r="X23" s="255"/>
    </row>
    <row r="24" spans="1:24" x14ac:dyDescent="0.15">
      <c r="A24" s="255"/>
      <c r="B24" s="105" t="s">
        <v>406</v>
      </c>
      <c r="C24" s="100" t="s">
        <v>407</v>
      </c>
      <c r="D24" s="15"/>
      <c r="E24" s="15"/>
      <c r="F24" s="15"/>
      <c r="G24" s="15"/>
      <c r="H24" s="15"/>
      <c r="I24" s="15"/>
      <c r="J24" s="15"/>
      <c r="K24" s="15"/>
      <c r="L24" s="15"/>
      <c r="M24" s="15"/>
      <c r="N24" s="15"/>
      <c r="O24" s="15"/>
      <c r="P24" s="15"/>
      <c r="Q24" s="15"/>
      <c r="R24" s="15"/>
      <c r="S24" s="15"/>
      <c r="T24" s="15"/>
      <c r="U24" s="15"/>
      <c r="V24" s="15"/>
      <c r="W24" s="15"/>
      <c r="X24" s="255"/>
    </row>
    <row r="25" spans="1:24" x14ac:dyDescent="0.15">
      <c r="A25" s="255"/>
      <c r="B25" s="105" t="s">
        <v>408</v>
      </c>
      <c r="C25" s="100" t="s">
        <v>409</v>
      </c>
      <c r="D25" s="15"/>
      <c r="E25" s="15"/>
      <c r="F25" s="15"/>
      <c r="G25" s="15"/>
      <c r="H25" s="15"/>
      <c r="I25" s="15"/>
      <c r="J25" s="15"/>
      <c r="K25" s="15"/>
      <c r="L25" s="15"/>
      <c r="M25" s="15"/>
      <c r="N25" s="15"/>
      <c r="O25" s="15"/>
      <c r="P25" s="15"/>
      <c r="Q25" s="15"/>
      <c r="R25" s="15"/>
      <c r="S25" s="15"/>
      <c r="T25" s="15"/>
      <c r="U25" s="15"/>
      <c r="V25" s="15"/>
      <c r="W25" s="15"/>
      <c r="X25" s="255"/>
    </row>
    <row r="26" spans="1:24" x14ac:dyDescent="0.15">
      <c r="A26" s="255"/>
      <c r="B26" s="105" t="s">
        <v>410</v>
      </c>
      <c r="C26" s="100" t="s">
        <v>411</v>
      </c>
      <c r="D26" s="15"/>
      <c r="E26" s="15"/>
      <c r="F26" s="15"/>
      <c r="G26" s="15"/>
      <c r="H26" s="15"/>
      <c r="I26" s="15"/>
      <c r="J26" s="15"/>
      <c r="K26" s="15"/>
      <c r="L26" s="15"/>
      <c r="M26" s="15"/>
      <c r="N26" s="15"/>
      <c r="O26" s="15"/>
      <c r="P26" s="15"/>
      <c r="Q26" s="15"/>
      <c r="R26" s="15"/>
      <c r="S26" s="15"/>
      <c r="T26" s="15"/>
      <c r="U26" s="15"/>
      <c r="V26" s="15"/>
      <c r="W26" s="15"/>
      <c r="X26" s="255"/>
    </row>
    <row r="27" spans="1:24" x14ac:dyDescent="0.15">
      <c r="A27" s="255"/>
      <c r="B27" s="105" t="s">
        <v>412</v>
      </c>
      <c r="C27" s="100" t="s">
        <v>435</v>
      </c>
      <c r="D27" s="15"/>
      <c r="E27" s="15"/>
      <c r="F27" s="15"/>
      <c r="G27" s="15"/>
      <c r="H27" s="15"/>
      <c r="I27" s="15"/>
      <c r="J27" s="15"/>
      <c r="K27" s="15"/>
      <c r="L27" s="15"/>
      <c r="M27" s="15"/>
      <c r="N27" s="15"/>
      <c r="O27" s="15"/>
      <c r="P27" s="15"/>
      <c r="Q27" s="15"/>
      <c r="R27" s="15"/>
      <c r="S27" s="15"/>
      <c r="T27" s="15"/>
      <c r="U27" s="15"/>
      <c r="V27" s="15"/>
      <c r="W27" s="15"/>
      <c r="X27" s="255"/>
    </row>
    <row r="28" spans="1:24" x14ac:dyDescent="0.15">
      <c r="A28" s="255"/>
      <c r="B28" s="105" t="s">
        <v>413</v>
      </c>
      <c r="C28" s="100" t="s">
        <v>414</v>
      </c>
      <c r="D28" s="15"/>
      <c r="E28" s="15"/>
      <c r="F28" s="15"/>
      <c r="G28" s="15"/>
      <c r="H28" s="15"/>
      <c r="I28" s="15"/>
      <c r="J28" s="15"/>
      <c r="K28" s="15"/>
      <c r="L28" s="15"/>
      <c r="M28" s="15"/>
      <c r="N28" s="15"/>
      <c r="O28" s="15"/>
      <c r="P28" s="15"/>
      <c r="Q28" s="15"/>
      <c r="R28" s="15"/>
      <c r="S28" s="15"/>
      <c r="T28" s="15"/>
      <c r="U28" s="15"/>
      <c r="V28" s="15"/>
      <c r="W28" s="15"/>
      <c r="X28" s="255"/>
    </row>
    <row r="29" spans="1:24" ht="58.5" x14ac:dyDescent="0.15">
      <c r="A29" s="255"/>
      <c r="B29" s="105" t="s">
        <v>263</v>
      </c>
      <c r="C29" s="13" t="s">
        <v>436</v>
      </c>
      <c r="D29" s="15"/>
      <c r="E29" s="15"/>
      <c r="F29" s="15"/>
      <c r="G29" s="15"/>
      <c r="H29" s="15"/>
      <c r="I29" s="15"/>
      <c r="J29" s="15"/>
      <c r="K29" s="15"/>
      <c r="L29" s="15"/>
      <c r="M29" s="15"/>
      <c r="N29" s="15"/>
      <c r="O29" s="15"/>
      <c r="P29" s="15"/>
      <c r="Q29" s="15"/>
      <c r="R29" s="15"/>
      <c r="S29" s="15"/>
      <c r="T29" s="15"/>
      <c r="U29" s="15"/>
      <c r="V29" s="15"/>
      <c r="W29" s="15"/>
      <c r="X29" s="255"/>
    </row>
    <row r="30" spans="1:24" x14ac:dyDescent="0.15">
      <c r="A30" s="255"/>
      <c r="B30" s="105">
        <v>3</v>
      </c>
      <c r="C30" s="13" t="s">
        <v>415</v>
      </c>
      <c r="D30" s="99"/>
      <c r="E30" s="99"/>
      <c r="F30" s="99"/>
      <c r="G30" s="99"/>
      <c r="H30" s="99"/>
      <c r="I30" s="99"/>
      <c r="J30" s="99"/>
      <c r="K30" s="99"/>
      <c r="L30" s="99"/>
      <c r="M30" s="99"/>
      <c r="N30" s="99"/>
      <c r="O30" s="99"/>
      <c r="P30" s="99"/>
      <c r="Q30" s="99"/>
      <c r="R30" s="99"/>
      <c r="S30" s="99"/>
      <c r="T30" s="99"/>
      <c r="U30" s="99"/>
      <c r="V30" s="99"/>
      <c r="W30" s="99"/>
      <c r="X30" s="255"/>
    </row>
    <row r="31" spans="1:24" x14ac:dyDescent="0.15">
      <c r="A31" s="255"/>
      <c r="B31" s="105" t="s">
        <v>155</v>
      </c>
      <c r="C31" s="100" t="s">
        <v>416</v>
      </c>
      <c r="D31" s="12"/>
      <c r="E31" s="12"/>
      <c r="F31" s="12"/>
      <c r="G31" s="12"/>
      <c r="H31" s="12"/>
      <c r="I31" s="12"/>
      <c r="J31" s="12"/>
      <c r="K31" s="12"/>
      <c r="L31" s="12"/>
      <c r="M31" s="12"/>
      <c r="N31" s="12"/>
      <c r="O31" s="12"/>
      <c r="P31" s="12"/>
      <c r="Q31" s="12"/>
      <c r="R31" s="12"/>
      <c r="S31" s="12"/>
      <c r="T31" s="12"/>
      <c r="U31" s="12"/>
      <c r="V31" s="12"/>
      <c r="W31" s="12"/>
      <c r="X31" s="255"/>
    </row>
    <row r="32" spans="1:24" x14ac:dyDescent="0.15">
      <c r="A32" s="255"/>
      <c r="B32" s="105" t="s">
        <v>157</v>
      </c>
      <c r="C32" s="100" t="s">
        <v>417</v>
      </c>
      <c r="D32" s="15"/>
      <c r="E32" s="14"/>
      <c r="F32" s="14"/>
      <c r="G32" s="14"/>
      <c r="H32" s="14"/>
      <c r="I32" s="14"/>
      <c r="J32" s="14"/>
      <c r="K32" s="14"/>
      <c r="L32" s="14"/>
      <c r="M32" s="14"/>
      <c r="N32" s="14"/>
      <c r="O32" s="14"/>
      <c r="P32" s="14"/>
      <c r="Q32" s="14"/>
      <c r="R32" s="14"/>
      <c r="S32" s="14"/>
      <c r="T32" s="14"/>
      <c r="U32" s="14"/>
      <c r="V32" s="14"/>
      <c r="W32" s="14"/>
      <c r="X32" s="255"/>
    </row>
    <row r="33" spans="1:24" x14ac:dyDescent="0.15">
      <c r="A33" s="255"/>
      <c r="B33" s="105" t="s">
        <v>197</v>
      </c>
      <c r="C33" s="100" t="s">
        <v>418</v>
      </c>
      <c r="D33" s="12"/>
      <c r="E33" s="12"/>
      <c r="F33" s="12"/>
      <c r="G33" s="12"/>
      <c r="H33" s="12"/>
      <c r="I33" s="12"/>
      <c r="J33" s="12"/>
      <c r="K33" s="12"/>
      <c r="L33" s="12"/>
      <c r="M33" s="12"/>
      <c r="N33" s="12"/>
      <c r="O33" s="12"/>
      <c r="P33" s="12"/>
      <c r="Q33" s="12"/>
      <c r="R33" s="12"/>
      <c r="S33" s="12"/>
      <c r="T33" s="12"/>
      <c r="U33" s="12"/>
      <c r="V33" s="12"/>
      <c r="W33" s="12"/>
      <c r="X33" s="255"/>
    </row>
    <row r="34" spans="1:24" ht="24" x14ac:dyDescent="0.15">
      <c r="A34" s="255"/>
      <c r="B34" s="105" t="s">
        <v>208</v>
      </c>
      <c r="C34" s="100" t="s">
        <v>437</v>
      </c>
      <c r="D34" s="15"/>
      <c r="E34" s="14"/>
      <c r="F34" s="14"/>
      <c r="G34" s="14"/>
      <c r="H34" s="14"/>
      <c r="I34" s="14"/>
      <c r="J34" s="14"/>
      <c r="K34" s="14"/>
      <c r="L34" s="14"/>
      <c r="M34" s="14"/>
      <c r="N34" s="14"/>
      <c r="O34" s="14"/>
      <c r="P34" s="14"/>
      <c r="Q34" s="14"/>
      <c r="R34" s="14"/>
      <c r="S34" s="14"/>
      <c r="T34" s="14"/>
      <c r="U34" s="14"/>
      <c r="V34" s="14"/>
      <c r="W34" s="14"/>
      <c r="X34" s="255"/>
    </row>
    <row r="35" spans="1:24" ht="24" x14ac:dyDescent="0.15">
      <c r="A35" s="255"/>
      <c r="B35" s="102">
        <v>4</v>
      </c>
      <c r="C35" s="13" t="s">
        <v>419</v>
      </c>
      <c r="D35" s="15"/>
      <c r="E35" s="14"/>
      <c r="F35" s="14"/>
      <c r="G35" s="14"/>
      <c r="H35" s="14"/>
      <c r="I35" s="14"/>
      <c r="J35" s="14"/>
      <c r="K35" s="14"/>
      <c r="L35" s="14"/>
      <c r="M35" s="14"/>
      <c r="N35" s="14"/>
      <c r="O35" s="14"/>
      <c r="P35" s="14"/>
      <c r="Q35" s="14"/>
      <c r="R35" s="14"/>
      <c r="S35" s="14"/>
      <c r="T35" s="14"/>
      <c r="U35" s="14"/>
      <c r="V35" s="14"/>
      <c r="W35" s="14"/>
      <c r="X35" s="255"/>
    </row>
    <row r="36" spans="1:24" ht="46.5" x14ac:dyDescent="0.15">
      <c r="A36" s="255"/>
      <c r="B36" s="102">
        <v>5</v>
      </c>
      <c r="C36" s="13" t="s">
        <v>438</v>
      </c>
      <c r="D36" s="15"/>
      <c r="E36" s="14"/>
      <c r="F36" s="14"/>
      <c r="G36" s="14"/>
      <c r="H36" s="14"/>
      <c r="I36" s="14"/>
      <c r="J36" s="14"/>
      <c r="K36" s="14"/>
      <c r="L36" s="14"/>
      <c r="M36" s="14"/>
      <c r="N36" s="14"/>
      <c r="O36" s="14"/>
      <c r="P36" s="14"/>
      <c r="Q36" s="14"/>
      <c r="R36" s="14"/>
      <c r="S36" s="14"/>
      <c r="T36" s="14"/>
      <c r="U36" s="14"/>
      <c r="V36" s="14"/>
      <c r="W36" s="14"/>
      <c r="X36" s="255"/>
    </row>
    <row r="37" spans="1:24" ht="24" x14ac:dyDescent="0.15">
      <c r="A37" s="255"/>
      <c r="B37" s="105" t="s">
        <v>145</v>
      </c>
      <c r="C37" s="13" t="s">
        <v>420</v>
      </c>
      <c r="D37" s="15"/>
      <c r="E37" s="14"/>
      <c r="F37" s="14"/>
      <c r="G37" s="14"/>
      <c r="H37" s="14"/>
      <c r="I37" s="14"/>
      <c r="J37" s="14"/>
      <c r="K37" s="14"/>
      <c r="L37" s="14"/>
      <c r="M37" s="14"/>
      <c r="N37" s="14"/>
      <c r="O37" s="14"/>
      <c r="P37" s="14"/>
      <c r="Q37" s="14"/>
      <c r="R37" s="14"/>
      <c r="S37" s="14"/>
      <c r="T37" s="14"/>
      <c r="U37" s="14"/>
      <c r="V37" s="14"/>
      <c r="W37" s="14"/>
      <c r="X37" s="255"/>
    </row>
    <row r="38" spans="1:24" ht="83.25" x14ac:dyDescent="0.15">
      <c r="A38" s="255"/>
      <c r="B38" s="105" t="s">
        <v>146</v>
      </c>
      <c r="C38" s="13" t="s">
        <v>439</v>
      </c>
      <c r="D38" s="15"/>
      <c r="E38" s="14"/>
      <c r="F38" s="14"/>
      <c r="G38" s="14"/>
      <c r="H38" s="14"/>
      <c r="I38" s="14"/>
      <c r="J38" s="14"/>
      <c r="K38" s="14"/>
      <c r="L38" s="14"/>
      <c r="M38" s="14"/>
      <c r="N38" s="14"/>
      <c r="O38" s="14"/>
      <c r="P38" s="14"/>
      <c r="Q38" s="14"/>
      <c r="R38" s="14"/>
      <c r="S38" s="14"/>
      <c r="T38" s="14"/>
      <c r="U38" s="14"/>
      <c r="V38" s="14"/>
      <c r="W38" s="14"/>
      <c r="X38" s="255"/>
    </row>
    <row r="39" spans="1:24" ht="69.75" x14ac:dyDescent="0.15">
      <c r="A39" s="255"/>
      <c r="B39" s="105" t="s">
        <v>148</v>
      </c>
      <c r="C39" s="13" t="s">
        <v>440</v>
      </c>
      <c r="D39" s="15"/>
      <c r="E39" s="14"/>
      <c r="F39" s="14"/>
      <c r="G39" s="14"/>
      <c r="H39" s="14"/>
      <c r="I39" s="14"/>
      <c r="J39" s="14"/>
      <c r="K39" s="14"/>
      <c r="L39" s="14"/>
      <c r="M39" s="14"/>
      <c r="N39" s="14"/>
      <c r="O39" s="14"/>
      <c r="P39" s="14"/>
      <c r="Q39" s="14"/>
      <c r="R39" s="14"/>
      <c r="S39" s="14"/>
      <c r="T39" s="14"/>
      <c r="U39" s="14"/>
      <c r="V39" s="14"/>
      <c r="W39" s="14"/>
      <c r="X39" s="255"/>
    </row>
    <row r="40" spans="1:24" ht="27" customHeight="1" x14ac:dyDescent="0.15">
      <c r="A40" s="255"/>
      <c r="B40" s="105" t="s">
        <v>153</v>
      </c>
      <c r="C40" s="13" t="s">
        <v>421</v>
      </c>
      <c r="D40" s="15"/>
      <c r="E40" s="14"/>
      <c r="F40" s="14"/>
      <c r="G40" s="14"/>
      <c r="H40" s="14"/>
      <c r="I40" s="14"/>
      <c r="J40" s="14"/>
      <c r="K40" s="14"/>
      <c r="L40" s="14"/>
      <c r="M40" s="14"/>
      <c r="N40" s="14"/>
      <c r="O40" s="14"/>
      <c r="P40" s="14"/>
      <c r="Q40" s="14"/>
      <c r="R40" s="14"/>
      <c r="S40" s="14"/>
      <c r="T40" s="14"/>
      <c r="U40" s="14"/>
      <c r="V40" s="14"/>
      <c r="W40" s="14"/>
      <c r="X40" s="255"/>
    </row>
    <row r="41" spans="1:24" ht="35.25" x14ac:dyDescent="0.15">
      <c r="A41" s="255"/>
      <c r="B41" s="105" t="s">
        <v>200</v>
      </c>
      <c r="C41" s="13" t="s">
        <v>422</v>
      </c>
      <c r="D41" s="15"/>
      <c r="E41" s="14"/>
      <c r="F41" s="14"/>
      <c r="G41" s="14"/>
      <c r="H41" s="14"/>
      <c r="I41" s="14"/>
      <c r="J41" s="14"/>
      <c r="K41" s="14"/>
      <c r="L41" s="14"/>
      <c r="M41" s="14"/>
      <c r="N41" s="14"/>
      <c r="O41" s="14"/>
      <c r="P41" s="14"/>
      <c r="Q41" s="14"/>
      <c r="R41" s="14"/>
      <c r="S41" s="14"/>
      <c r="T41" s="14"/>
      <c r="U41" s="14"/>
      <c r="V41" s="14"/>
      <c r="W41" s="14"/>
      <c r="X41" s="255"/>
    </row>
    <row r="42" spans="1:24" ht="35.25" x14ac:dyDescent="0.15">
      <c r="A42" s="255"/>
      <c r="B42" s="105" t="s">
        <v>159</v>
      </c>
      <c r="C42" s="13" t="s">
        <v>441</v>
      </c>
      <c r="D42" s="99"/>
      <c r="E42" s="99"/>
      <c r="F42" s="99"/>
      <c r="G42" s="99"/>
      <c r="H42" s="99"/>
      <c r="I42" s="99"/>
      <c r="J42" s="99"/>
      <c r="K42" s="99"/>
      <c r="L42" s="99"/>
      <c r="M42" s="99"/>
      <c r="N42" s="99"/>
      <c r="O42" s="99"/>
      <c r="P42" s="99"/>
      <c r="Q42" s="99"/>
      <c r="R42" s="99"/>
      <c r="S42" s="99"/>
      <c r="T42" s="99"/>
      <c r="U42" s="99"/>
      <c r="V42" s="99"/>
      <c r="W42" s="99"/>
      <c r="X42" s="255"/>
    </row>
    <row r="43" spans="1:24" ht="12.75" customHeight="1" x14ac:dyDescent="0.15">
      <c r="A43" s="255"/>
      <c r="B43" s="105" t="s">
        <v>376</v>
      </c>
      <c r="C43" s="100" t="s">
        <v>423</v>
      </c>
      <c r="D43" s="12"/>
      <c r="E43" s="12"/>
      <c r="F43" s="12"/>
      <c r="G43" s="12"/>
      <c r="H43" s="12"/>
      <c r="I43" s="12"/>
      <c r="J43" s="12"/>
      <c r="K43" s="12"/>
      <c r="L43" s="12"/>
      <c r="M43" s="12"/>
      <c r="N43" s="12"/>
      <c r="O43" s="12"/>
      <c r="P43" s="12"/>
      <c r="Q43" s="12"/>
      <c r="R43" s="12"/>
      <c r="S43" s="12"/>
      <c r="T43" s="12"/>
      <c r="U43" s="12"/>
      <c r="V43" s="12"/>
      <c r="W43" s="12"/>
      <c r="X43" s="255"/>
    </row>
    <row r="44" spans="1:24" ht="12.75" customHeight="1" x14ac:dyDescent="0.15">
      <c r="A44" s="255"/>
      <c r="B44" s="105" t="s">
        <v>377</v>
      </c>
      <c r="C44" s="100" t="s">
        <v>424</v>
      </c>
      <c r="D44" s="12"/>
      <c r="E44" s="12"/>
      <c r="F44" s="12"/>
      <c r="G44" s="12"/>
      <c r="H44" s="12"/>
      <c r="I44" s="12"/>
      <c r="J44" s="12"/>
      <c r="K44" s="12"/>
      <c r="L44" s="12"/>
      <c r="M44" s="12"/>
      <c r="N44" s="12"/>
      <c r="O44" s="12"/>
      <c r="P44" s="12"/>
      <c r="Q44" s="12"/>
      <c r="R44" s="12"/>
      <c r="S44" s="12"/>
      <c r="T44" s="12"/>
      <c r="U44" s="12"/>
      <c r="V44" s="12"/>
      <c r="W44" s="12"/>
      <c r="X44" s="255"/>
    </row>
    <row r="45" spans="1:24" ht="12.75" customHeight="1" x14ac:dyDescent="0.15">
      <c r="A45" s="255"/>
      <c r="B45" s="105" t="s">
        <v>378</v>
      </c>
      <c r="C45" s="100" t="s">
        <v>425</v>
      </c>
      <c r="D45" s="12"/>
      <c r="E45" s="12"/>
      <c r="F45" s="12"/>
      <c r="G45" s="12"/>
      <c r="H45" s="12"/>
      <c r="I45" s="12"/>
      <c r="J45" s="12"/>
      <c r="K45" s="12"/>
      <c r="L45" s="12"/>
      <c r="M45" s="12"/>
      <c r="N45" s="12"/>
      <c r="O45" s="12"/>
      <c r="P45" s="12"/>
      <c r="Q45" s="12"/>
      <c r="R45" s="12"/>
      <c r="S45" s="12"/>
      <c r="T45" s="12"/>
      <c r="U45" s="12"/>
      <c r="V45" s="12"/>
      <c r="W45" s="12"/>
      <c r="X45" s="255"/>
    </row>
    <row r="46" spans="1:24" ht="12.75" customHeight="1" x14ac:dyDescent="0.15">
      <c r="A46" s="255"/>
      <c r="B46" s="105" t="s">
        <v>379</v>
      </c>
      <c r="C46" s="100" t="s">
        <v>426</v>
      </c>
      <c r="D46" s="12"/>
      <c r="E46" s="12"/>
      <c r="F46" s="12"/>
      <c r="G46" s="12"/>
      <c r="H46" s="12"/>
      <c r="I46" s="12"/>
      <c r="J46" s="12"/>
      <c r="K46" s="12"/>
      <c r="L46" s="12"/>
      <c r="M46" s="12"/>
      <c r="N46" s="12"/>
      <c r="O46" s="12"/>
      <c r="P46" s="12"/>
      <c r="Q46" s="12"/>
      <c r="R46" s="12"/>
      <c r="S46" s="12"/>
      <c r="T46" s="12"/>
      <c r="U46" s="12"/>
      <c r="V46" s="12"/>
      <c r="W46" s="12"/>
      <c r="X46" s="255"/>
    </row>
    <row r="47" spans="1:24" ht="46.5" x14ac:dyDescent="0.15">
      <c r="A47" s="255"/>
      <c r="B47" s="105" t="s">
        <v>164</v>
      </c>
      <c r="C47" s="13" t="s">
        <v>442</v>
      </c>
      <c r="D47" s="12"/>
      <c r="E47" s="12"/>
      <c r="F47" s="12"/>
      <c r="G47" s="12"/>
      <c r="H47" s="12"/>
      <c r="I47" s="12"/>
      <c r="J47" s="12"/>
      <c r="K47" s="12"/>
      <c r="L47" s="12"/>
      <c r="M47" s="12"/>
      <c r="N47" s="12"/>
      <c r="O47" s="12"/>
      <c r="P47" s="12"/>
      <c r="Q47" s="12"/>
      <c r="R47" s="12"/>
      <c r="S47" s="12"/>
      <c r="T47" s="12"/>
      <c r="U47" s="12"/>
      <c r="V47" s="12"/>
      <c r="W47" s="12"/>
      <c r="X47" s="255"/>
    </row>
    <row r="48" spans="1:24" x14ac:dyDescent="0.15">
      <c r="A48" s="255"/>
      <c r="B48" s="102">
        <v>9</v>
      </c>
      <c r="C48" s="13" t="s">
        <v>427</v>
      </c>
      <c r="D48" s="99"/>
      <c r="E48" s="99"/>
      <c r="F48" s="99"/>
      <c r="G48" s="99"/>
      <c r="H48" s="99"/>
      <c r="I48" s="99"/>
      <c r="J48" s="99"/>
      <c r="K48" s="99"/>
      <c r="L48" s="99"/>
      <c r="M48" s="99"/>
      <c r="N48" s="99"/>
      <c r="O48" s="99"/>
      <c r="P48" s="99"/>
      <c r="Q48" s="99"/>
      <c r="R48" s="99"/>
      <c r="S48" s="99"/>
      <c r="T48" s="99"/>
      <c r="U48" s="99"/>
      <c r="V48" s="99"/>
      <c r="W48" s="99"/>
      <c r="X48" s="255"/>
    </row>
    <row r="49" spans="1:24" ht="35.25" x14ac:dyDescent="0.15">
      <c r="A49" s="255"/>
      <c r="B49" s="105" t="s">
        <v>155</v>
      </c>
      <c r="C49" s="100" t="s">
        <v>428</v>
      </c>
      <c r="D49" s="15"/>
      <c r="E49" s="14"/>
      <c r="F49" s="14"/>
      <c r="G49" s="14"/>
      <c r="H49" s="14"/>
      <c r="I49" s="14"/>
      <c r="J49" s="14"/>
      <c r="K49" s="14"/>
      <c r="L49" s="14"/>
      <c r="M49" s="14"/>
      <c r="N49" s="14"/>
      <c r="O49" s="14"/>
      <c r="P49" s="14"/>
      <c r="Q49" s="14"/>
      <c r="R49" s="14"/>
      <c r="S49" s="14"/>
      <c r="T49" s="14"/>
      <c r="U49" s="14"/>
      <c r="V49" s="14"/>
      <c r="W49" s="14"/>
      <c r="X49" s="255"/>
    </row>
    <row r="50" spans="1:24" ht="24" x14ac:dyDescent="0.15">
      <c r="A50" s="255"/>
      <c r="B50" s="105" t="s">
        <v>157</v>
      </c>
      <c r="C50" s="100" t="s">
        <v>429</v>
      </c>
      <c r="D50" s="15"/>
      <c r="E50" s="14"/>
      <c r="F50" s="14"/>
      <c r="G50" s="14"/>
      <c r="H50" s="14"/>
      <c r="I50" s="14"/>
      <c r="J50" s="14"/>
      <c r="K50" s="14"/>
      <c r="L50" s="14"/>
      <c r="M50" s="14"/>
      <c r="N50" s="14"/>
      <c r="O50" s="14"/>
      <c r="P50" s="14"/>
      <c r="Q50" s="14"/>
      <c r="R50" s="14"/>
      <c r="S50" s="14"/>
      <c r="T50" s="14"/>
      <c r="U50" s="14"/>
      <c r="V50" s="14"/>
      <c r="W50" s="14"/>
      <c r="X50" s="255"/>
    </row>
    <row r="51" spans="1:24" ht="46.5" x14ac:dyDescent="0.15">
      <c r="A51" s="255"/>
      <c r="B51" s="117" t="s">
        <v>197</v>
      </c>
      <c r="C51" s="100" t="s">
        <v>430</v>
      </c>
      <c r="D51" s="14"/>
      <c r="E51" s="14"/>
      <c r="F51" s="14"/>
      <c r="G51" s="14"/>
      <c r="H51" s="14"/>
      <c r="I51" s="14"/>
      <c r="J51" s="14"/>
      <c r="K51" s="14"/>
      <c r="L51" s="14"/>
      <c r="M51" s="14"/>
      <c r="N51" s="14"/>
      <c r="O51" s="14"/>
      <c r="P51" s="14"/>
      <c r="Q51" s="14"/>
      <c r="R51" s="14"/>
      <c r="S51" s="14"/>
      <c r="T51" s="14"/>
      <c r="U51" s="14"/>
      <c r="V51" s="14"/>
      <c r="W51" s="14"/>
      <c r="X51" s="255"/>
    </row>
    <row r="52" spans="1:24" x14ac:dyDescent="0.15">
      <c r="A52" s="255"/>
      <c r="X52" s="255"/>
    </row>
    <row r="53" spans="1:24" ht="12.75" customHeight="1" x14ac:dyDescent="0.15">
      <c r="A53" s="255"/>
      <c r="B53" s="46"/>
      <c r="C53" s="132"/>
      <c r="D53" s="11"/>
      <c r="E53" s="11"/>
      <c r="F53" s="11"/>
      <c r="G53" s="11"/>
      <c r="H53" s="11"/>
      <c r="I53" s="11"/>
      <c r="J53" s="11"/>
      <c r="K53" s="11"/>
      <c r="L53" s="11"/>
      <c r="M53" s="10"/>
      <c r="N53" s="10"/>
      <c r="O53" s="10"/>
      <c r="P53" s="10"/>
      <c r="Q53" s="10"/>
      <c r="R53" s="10"/>
      <c r="S53" s="10"/>
      <c r="T53" s="10"/>
      <c r="U53" s="10"/>
      <c r="V53" s="10"/>
      <c r="W53" s="10"/>
      <c r="X53" s="255"/>
    </row>
    <row r="54" spans="1:24" ht="26.25" customHeight="1" x14ac:dyDescent="0.15">
      <c r="A54" s="255"/>
      <c r="B54" s="46"/>
      <c r="C54" s="234" t="str">
        <f>Instructions!B14</f>
        <v>For a printed copy of the full text of the exact requirements, please get a merit badge book from your local scout shop, or go to boyslife.org/merit-badges/</v>
      </c>
      <c r="D54" s="243"/>
      <c r="E54" s="243"/>
      <c r="F54" s="243"/>
      <c r="G54" s="243"/>
      <c r="H54" s="243"/>
      <c r="I54" s="243"/>
      <c r="J54" s="243"/>
      <c r="K54" s="243"/>
      <c r="L54" s="243"/>
      <c r="M54" s="243"/>
      <c r="N54" s="243"/>
      <c r="O54" s="243"/>
      <c r="P54" s="243"/>
      <c r="Q54" s="243"/>
      <c r="R54" s="243"/>
      <c r="X54" s="255"/>
    </row>
    <row r="55" spans="1:24" x14ac:dyDescent="0.15">
      <c r="A55" s="255"/>
      <c r="B55" s="46"/>
      <c r="C55" s="245" t="s">
        <v>431</v>
      </c>
      <c r="D55" s="245"/>
      <c r="E55" s="245"/>
      <c r="F55" s="245"/>
      <c r="G55" s="245"/>
      <c r="H55" s="245"/>
      <c r="I55" s="245"/>
      <c r="J55" s="11"/>
      <c r="K55" s="11"/>
      <c r="L55" s="11"/>
      <c r="M55" s="10"/>
      <c r="N55" s="10"/>
      <c r="O55" s="10"/>
      <c r="P55" s="10"/>
      <c r="Q55" s="10"/>
      <c r="R55" s="10"/>
      <c r="S55" s="10"/>
      <c r="T55" s="10"/>
      <c r="U55" s="10"/>
      <c r="V55" s="10"/>
      <c r="W55" s="10"/>
      <c r="X55" s="255"/>
    </row>
    <row r="56" spans="1:24" ht="12.75" customHeight="1" x14ac:dyDescent="0.15">
      <c r="A56" s="255"/>
      <c r="B56" s="46"/>
      <c r="C56" s="132"/>
      <c r="D56" s="11"/>
      <c r="E56" s="11"/>
      <c r="F56" s="11"/>
      <c r="G56" s="11"/>
      <c r="H56" s="11"/>
      <c r="I56" s="11"/>
      <c r="J56" s="11"/>
      <c r="K56" s="11"/>
      <c r="L56" s="11"/>
      <c r="M56" s="10"/>
      <c r="N56" s="10"/>
      <c r="O56" s="10"/>
      <c r="P56" s="10"/>
      <c r="Q56" s="10"/>
      <c r="R56" s="10"/>
      <c r="S56" s="10"/>
      <c r="T56" s="10"/>
      <c r="U56" s="10"/>
      <c r="V56" s="10"/>
      <c r="W56" s="10"/>
      <c r="X56" s="255"/>
    </row>
    <row r="57" spans="1:24" ht="12.75" customHeight="1" x14ac:dyDescent="0.15">
      <c r="A57" s="255"/>
      <c r="B57" s="46"/>
      <c r="C57" s="132"/>
      <c r="D57" s="11"/>
      <c r="E57" s="11"/>
      <c r="F57" s="11"/>
      <c r="G57" s="11"/>
      <c r="H57" s="11"/>
      <c r="I57" s="11"/>
      <c r="J57" s="11"/>
      <c r="K57" s="11"/>
      <c r="L57" s="11"/>
      <c r="M57" s="10"/>
      <c r="N57" s="10"/>
      <c r="O57" s="10"/>
      <c r="P57" s="10"/>
      <c r="Q57" s="10"/>
      <c r="R57" s="10"/>
      <c r="S57" s="10"/>
      <c r="T57" s="10"/>
      <c r="U57" s="10"/>
      <c r="V57" s="10"/>
      <c r="W57" s="10"/>
      <c r="X57" s="255"/>
    </row>
    <row r="58" spans="1:24" x14ac:dyDescent="0.15">
      <c r="A58" s="255"/>
      <c r="B58" s="244" t="s">
        <v>66</v>
      </c>
      <c r="C58" s="244"/>
      <c r="D58" s="244"/>
      <c r="E58" s="244"/>
      <c r="F58" s="244"/>
      <c r="G58" s="244"/>
      <c r="H58" s="244"/>
      <c r="I58" s="244"/>
      <c r="J58" s="244"/>
      <c r="K58" s="244"/>
      <c r="L58" s="244"/>
      <c r="M58" s="10"/>
      <c r="N58" s="10"/>
      <c r="O58" s="10"/>
      <c r="P58" s="10"/>
      <c r="Q58" s="10"/>
      <c r="R58" s="10"/>
      <c r="S58" s="10"/>
      <c r="T58" s="10"/>
      <c r="U58" s="10"/>
      <c r="V58" s="10"/>
      <c r="W58" s="10"/>
      <c r="X58" s="255"/>
    </row>
    <row r="59" spans="1:24" x14ac:dyDescent="0.15">
      <c r="A59" s="255"/>
      <c r="B59" s="97" t="s">
        <v>19</v>
      </c>
      <c r="C59" s="121"/>
      <c r="D59" s="11"/>
      <c r="E59" s="11"/>
      <c r="F59" s="11"/>
      <c r="G59" s="11"/>
      <c r="H59" s="11"/>
      <c r="I59" s="11"/>
      <c r="J59" s="11"/>
      <c r="K59" s="11"/>
      <c r="L59" s="11"/>
      <c r="M59" s="10"/>
      <c r="N59" s="10"/>
      <c r="O59" s="10"/>
      <c r="P59" s="10"/>
      <c r="Q59" s="10"/>
      <c r="R59" s="10"/>
      <c r="S59" s="10"/>
      <c r="T59" s="10"/>
      <c r="U59" s="10"/>
      <c r="V59" s="10"/>
      <c r="W59" s="10"/>
      <c r="X59" s="255"/>
    </row>
    <row r="60" spans="1:24" x14ac:dyDescent="0.15">
      <c r="A60" s="255"/>
      <c r="B60" s="97" t="s">
        <v>20</v>
      </c>
      <c r="C60" s="122"/>
      <c r="D60" s="11"/>
      <c r="E60" s="11"/>
      <c r="F60" s="11"/>
      <c r="G60" s="11"/>
      <c r="H60" s="11"/>
      <c r="I60" s="11"/>
      <c r="J60" s="11"/>
      <c r="K60" s="11"/>
      <c r="L60" s="11"/>
      <c r="M60" s="10"/>
      <c r="N60" s="10"/>
      <c r="O60" s="10"/>
      <c r="P60" s="10"/>
      <c r="Q60" s="10"/>
      <c r="R60" s="10"/>
      <c r="S60" s="10"/>
      <c r="T60" s="10"/>
      <c r="U60" s="10"/>
      <c r="V60" s="10"/>
      <c r="W60" s="10"/>
      <c r="X60" s="255"/>
    </row>
    <row r="61" spans="1:24" x14ac:dyDescent="0.15">
      <c r="A61" s="255"/>
      <c r="B61" s="97" t="s">
        <v>29</v>
      </c>
      <c r="C61" s="122"/>
      <c r="D61" s="11"/>
      <c r="E61" s="11"/>
      <c r="F61" s="11"/>
      <c r="G61" s="11"/>
      <c r="H61" s="11"/>
      <c r="I61" s="11"/>
      <c r="J61" s="11"/>
      <c r="K61" s="11"/>
      <c r="L61" s="11"/>
      <c r="M61" s="10"/>
      <c r="N61" s="10"/>
      <c r="O61" s="10"/>
      <c r="P61" s="10"/>
      <c r="Q61" s="10"/>
      <c r="R61" s="10"/>
      <c r="S61" s="10"/>
      <c r="T61" s="10"/>
      <c r="U61" s="10"/>
      <c r="V61" s="10"/>
      <c r="W61" s="10"/>
      <c r="X61" s="255"/>
    </row>
    <row r="62" spans="1:24" x14ac:dyDescent="0.15">
      <c r="A62" s="255"/>
      <c r="B62" s="97" t="s">
        <v>30</v>
      </c>
      <c r="C62" s="122"/>
      <c r="D62" s="11"/>
      <c r="E62" s="11"/>
      <c r="F62" s="11"/>
      <c r="G62" s="11"/>
      <c r="H62" s="11"/>
      <c r="I62" s="11"/>
      <c r="J62" s="11"/>
      <c r="K62" s="11"/>
      <c r="L62" s="11"/>
      <c r="M62" s="10"/>
      <c r="N62" s="10"/>
      <c r="O62" s="10"/>
      <c r="P62" s="10"/>
      <c r="Q62" s="10"/>
      <c r="R62" s="10"/>
      <c r="S62" s="10"/>
      <c r="T62" s="10"/>
      <c r="U62" s="10"/>
      <c r="V62" s="10"/>
      <c r="W62" s="10"/>
      <c r="X62" s="255"/>
    </row>
    <row r="63" spans="1:24" x14ac:dyDescent="0.15">
      <c r="A63" s="255"/>
      <c r="B63" s="97" t="s">
        <v>31</v>
      </c>
      <c r="C63" s="122"/>
      <c r="D63" s="11"/>
      <c r="E63" s="11"/>
      <c r="F63" s="11"/>
      <c r="G63" s="11"/>
      <c r="H63" s="11"/>
      <c r="I63" s="11"/>
      <c r="J63" s="11"/>
      <c r="K63" s="11"/>
      <c r="L63" s="11"/>
      <c r="M63" s="10"/>
      <c r="N63" s="10"/>
      <c r="O63" s="10"/>
      <c r="P63" s="10"/>
      <c r="Q63" s="10"/>
      <c r="R63" s="10"/>
      <c r="S63" s="10"/>
      <c r="T63" s="10"/>
      <c r="U63" s="10"/>
      <c r="V63" s="10"/>
      <c r="W63" s="10"/>
      <c r="X63" s="255"/>
    </row>
    <row r="64" spans="1:24" x14ac:dyDescent="0.15">
      <c r="A64" s="255"/>
      <c r="B64" s="97" t="s">
        <v>32</v>
      </c>
      <c r="C64" s="122"/>
      <c r="D64" s="11"/>
      <c r="E64" s="11"/>
      <c r="F64" s="11"/>
      <c r="G64" s="11"/>
      <c r="H64" s="11"/>
      <c r="I64" s="11"/>
      <c r="J64" s="11"/>
      <c r="K64" s="11"/>
      <c r="L64" s="11"/>
      <c r="M64" s="10"/>
      <c r="N64" s="10"/>
      <c r="O64" s="10"/>
      <c r="P64" s="10"/>
      <c r="Q64" s="10"/>
      <c r="R64" s="10"/>
      <c r="S64" s="10"/>
      <c r="T64" s="10"/>
      <c r="U64" s="10"/>
      <c r="V64" s="10"/>
      <c r="W64" s="10"/>
      <c r="X64" s="255"/>
    </row>
    <row r="65" spans="1:24" x14ac:dyDescent="0.15">
      <c r="A65" s="255"/>
      <c r="B65" s="97" t="s">
        <v>33</v>
      </c>
      <c r="C65" s="122"/>
      <c r="D65" s="11"/>
      <c r="E65" s="11"/>
      <c r="F65" s="11"/>
      <c r="G65" s="11"/>
      <c r="H65" s="11"/>
      <c r="I65" s="11"/>
      <c r="J65" s="11"/>
      <c r="K65" s="11"/>
      <c r="L65" s="11"/>
      <c r="M65" s="10"/>
      <c r="N65" s="10"/>
      <c r="O65" s="10"/>
      <c r="P65" s="10"/>
      <c r="Q65" s="10"/>
      <c r="R65" s="10"/>
      <c r="S65" s="10"/>
      <c r="T65" s="10"/>
      <c r="U65" s="10"/>
      <c r="V65" s="10"/>
      <c r="W65" s="10"/>
      <c r="X65" s="255"/>
    </row>
    <row r="66" spans="1:24" x14ac:dyDescent="0.15">
      <c r="A66" s="255"/>
      <c r="B66" s="97" t="s">
        <v>25</v>
      </c>
      <c r="C66" s="122"/>
      <c r="D66" s="11"/>
      <c r="E66" s="11"/>
      <c r="F66" s="11"/>
      <c r="G66" s="11"/>
      <c r="H66" s="11"/>
      <c r="I66" s="11"/>
      <c r="J66" s="11"/>
      <c r="K66" s="11"/>
      <c r="L66" s="11"/>
      <c r="M66" s="10"/>
      <c r="N66" s="10"/>
      <c r="O66" s="10"/>
      <c r="P66" s="10"/>
      <c r="Q66" s="10"/>
      <c r="R66" s="10"/>
      <c r="S66" s="10"/>
      <c r="T66" s="10"/>
      <c r="U66" s="10"/>
      <c r="V66" s="10"/>
      <c r="W66" s="10"/>
      <c r="X66" s="255"/>
    </row>
    <row r="67" spans="1:24" x14ac:dyDescent="0.15">
      <c r="A67" s="255"/>
      <c r="B67" s="97" t="s">
        <v>24</v>
      </c>
      <c r="C67" s="122"/>
      <c r="D67" s="11"/>
      <c r="E67" s="11"/>
      <c r="F67" s="11"/>
      <c r="G67" s="11"/>
      <c r="H67" s="11"/>
      <c r="I67" s="11"/>
      <c r="J67" s="11"/>
      <c r="K67" s="11"/>
      <c r="L67" s="11"/>
      <c r="M67" s="10"/>
      <c r="N67" s="10"/>
      <c r="O67" s="10"/>
      <c r="P67" s="10"/>
      <c r="Q67" s="10"/>
      <c r="R67" s="10"/>
      <c r="S67" s="10"/>
      <c r="T67" s="10"/>
      <c r="U67" s="10"/>
      <c r="V67" s="10"/>
      <c r="W67" s="10"/>
      <c r="X67" s="255"/>
    </row>
    <row r="68" spans="1:24" x14ac:dyDescent="0.15">
      <c r="A68" s="256"/>
      <c r="B68" s="97" t="s">
        <v>21</v>
      </c>
      <c r="C68" s="122"/>
      <c r="D68" s="11"/>
      <c r="E68" s="11"/>
      <c r="F68" s="11"/>
      <c r="G68" s="11"/>
      <c r="H68" s="11"/>
      <c r="I68" s="11"/>
      <c r="J68" s="11"/>
      <c r="K68" s="11"/>
      <c r="L68" s="11"/>
      <c r="M68" s="10"/>
      <c r="N68" s="10"/>
      <c r="O68" s="10"/>
      <c r="P68" s="10"/>
      <c r="Q68" s="10"/>
      <c r="R68" s="10"/>
      <c r="S68" s="10"/>
      <c r="T68" s="10"/>
      <c r="U68" s="10"/>
      <c r="V68" s="10"/>
      <c r="W68" s="10"/>
      <c r="X68" s="256"/>
    </row>
  </sheetData>
  <sheetProtection password="C658" sheet="1" objects="1" scenarios="1" selectLockedCells="1"/>
  <mergeCells count="6">
    <mergeCell ref="A1:A68"/>
    <mergeCell ref="B2:C2"/>
    <mergeCell ref="X1:X68"/>
    <mergeCell ref="C54:R54"/>
    <mergeCell ref="C55:I55"/>
    <mergeCell ref="B58:L58"/>
  </mergeCells>
  <phoneticPr fontId="11" type="noConversion"/>
  <hyperlinks>
    <hyperlink ref="C55" r:id="rId1" xr:uid="{00000000-0004-0000-0A00-000000000000}"/>
  </hyperlinks>
  <pageMargins left="0.75" right="0.25" top="1" bottom="1" header="0.5" footer="0.5"/>
  <pageSetup orientation="portrait" horizontalDpi="4294967293" verticalDpi="0" r:id="rId2"/>
  <headerFooter alignWithMargins="0">
    <oddHeader>&amp;C&amp;"Arial,Bold"&amp;14EagleRequiredTrax&amp;"Arial,Regular"&amp;10
&amp;"Arial,Bold"&amp;12Emergency Preparedness Merit Badge - &amp;D</oddHeader>
  </headerFooter>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9CC00"/>
  </sheetPr>
  <dimension ref="A1:X67"/>
  <sheetViews>
    <sheetView showGridLines="0" workbookViewId="0" xr3:uid="{FF0BDA26-1AD6-5648-BD9A-E01AA4DDCA7C}">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customWidth="1"/>
    <col min="3" max="3" width="52.42578125" customWidth="1"/>
    <col min="4" max="24" width="3.42578125" customWidth="1"/>
  </cols>
  <sheetData>
    <row r="1" spans="1:24" ht="74.25" customHeight="1" thickBot="1" x14ac:dyDescent="0.2">
      <c r="A1" s="254" t="s">
        <v>541</v>
      </c>
      <c r="B1" s="138"/>
      <c r="C1" s="137" t="s">
        <v>517</v>
      </c>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541</v>
      </c>
    </row>
    <row r="2" spans="1:24" ht="15.75" customHeight="1" thickBot="1" x14ac:dyDescent="0.2">
      <c r="A2" s="255"/>
      <c r="B2" s="266" t="s">
        <v>73</v>
      </c>
      <c r="C2" s="267"/>
      <c r="D2" s="34" t="str">
        <f>IF(COUNTIF(D3:D50,"*")&gt;0, IF(COUNTIF(D3:D23,"*")+COUNTIF(D49:D50,"*")+MIN(1,COUNTIF(D25:D27,"*"))+MIN(1,COUNTIF(D28:D30,"*"))+MIN(1,COUNTIF(D31:D33,"*"))+MIN(1,COUNTIF(D34:D36,"*"))+MIN(1,COUNTIF(D37:D39,"*"))+MIN(1,COUNTIF(D40:D42,"*"))+MIN(1,COUNTIF(D43:D45,"*"))+MIN(1,COUNTIF(D47:D48,"*"))&gt;29,"C",(COUNTIF(D3:D23,"*")+COUNTIF(D49:D50,"*")+MIN(1,COUNTIF(D25:D27,"*"))+MIN(1,COUNTIF(D28:D30,"*"))+MIN(1,COUNTIF(D31:D33,"*"))+MIN(1,COUNTIF(D34:D36,"*"))+MIN(1,COUNTIF(D37:D39,"*"))+MIN(1,COUNTIF(D40:D42,"*"))+MIN(1,COUNTIF(D43:D45,"*"))+MIN(1,COUNTIF(D47:D48,"*")))/30*100),"")</f>
        <v/>
      </c>
      <c r="E2" s="34" t="str">
        <f t="shared" ref="E2:W2" si="0">IF(COUNTIF(E3:E50,"*")&gt;0, IF(COUNTIF(E3:E23,"*")+COUNTIF(E49:E50,"*")+MIN(1,COUNTIF(E25:E27,"*"))+MIN(1,COUNTIF(E28:E30,"*"))+MIN(1,COUNTIF(E31:E33,"*"))+MIN(1,COUNTIF(E34:E36,"*"))+MIN(1,COUNTIF(E37:E39,"*"))+MIN(1,COUNTIF(E40:E42,"*"))+MIN(1,COUNTIF(E43:E45,"*"))+MIN(1,COUNTIF(E47:E48,"*"))&gt;29,"C",(COUNTIF(E3:E23,"*")+COUNTIF(E49:E50,"*")+MIN(1,COUNTIF(E25:E27,"*"))+MIN(1,COUNTIF(E28:E30,"*"))+MIN(1,COUNTIF(E31:E33,"*"))+MIN(1,COUNTIF(E34:E36,"*"))+MIN(1,COUNTIF(E37:E39,"*"))+MIN(1,COUNTIF(E40:E42,"*"))+MIN(1,COUNTIF(E43:E45,"*"))+MIN(1,COUNTIF(E47:E48,"*")))/30*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55"/>
    </row>
    <row r="3" spans="1:24" ht="46.5" x14ac:dyDescent="0.15">
      <c r="A3" s="255"/>
      <c r="B3" s="135">
        <v>1</v>
      </c>
      <c r="C3" s="32" t="s">
        <v>503</v>
      </c>
      <c r="D3" s="15"/>
      <c r="E3" s="15"/>
      <c r="F3" s="15"/>
      <c r="G3" s="15"/>
      <c r="H3" s="15"/>
      <c r="I3" s="15"/>
      <c r="J3" s="15"/>
      <c r="K3" s="15"/>
      <c r="L3" s="15"/>
      <c r="M3" s="15"/>
      <c r="N3" s="15"/>
      <c r="O3" s="15"/>
      <c r="P3" s="15"/>
      <c r="Q3" s="15"/>
      <c r="R3" s="15"/>
      <c r="S3" s="15"/>
      <c r="T3" s="15"/>
      <c r="U3" s="15"/>
      <c r="V3" s="15"/>
      <c r="W3" s="15"/>
      <c r="X3" s="255"/>
    </row>
    <row r="4" spans="1:24" x14ac:dyDescent="0.15">
      <c r="A4" s="255"/>
      <c r="B4" s="268">
        <v>2</v>
      </c>
      <c r="C4" s="31" t="s">
        <v>445</v>
      </c>
      <c r="D4" s="99"/>
      <c r="E4" s="99"/>
      <c r="F4" s="99"/>
      <c r="G4" s="99"/>
      <c r="H4" s="99"/>
      <c r="I4" s="99"/>
      <c r="J4" s="99"/>
      <c r="K4" s="99"/>
      <c r="L4" s="99"/>
      <c r="M4" s="99"/>
      <c r="N4" s="99"/>
      <c r="O4" s="99"/>
      <c r="P4" s="99"/>
      <c r="Q4" s="99"/>
      <c r="R4" s="99"/>
      <c r="S4" s="99"/>
      <c r="T4" s="99"/>
      <c r="U4" s="99"/>
      <c r="V4" s="99"/>
      <c r="W4" s="99"/>
      <c r="X4" s="255"/>
    </row>
    <row r="5" spans="1:24" x14ac:dyDescent="0.15">
      <c r="A5" s="255"/>
      <c r="B5" s="269"/>
      <c r="C5" s="31" t="s">
        <v>446</v>
      </c>
      <c r="D5" s="15"/>
      <c r="E5" s="15"/>
      <c r="F5" s="15"/>
      <c r="G5" s="15"/>
      <c r="H5" s="15"/>
      <c r="I5" s="15"/>
      <c r="J5" s="15"/>
      <c r="K5" s="15"/>
      <c r="L5" s="15"/>
      <c r="M5" s="15"/>
      <c r="N5" s="15"/>
      <c r="O5" s="15"/>
      <c r="P5" s="15"/>
      <c r="Q5" s="15"/>
      <c r="R5" s="15"/>
      <c r="S5" s="15"/>
      <c r="T5" s="15"/>
      <c r="U5" s="15"/>
      <c r="V5" s="15"/>
      <c r="W5" s="15"/>
      <c r="X5" s="255"/>
    </row>
    <row r="6" spans="1:24" x14ac:dyDescent="0.15">
      <c r="A6" s="255"/>
      <c r="B6" s="269"/>
      <c r="C6" s="31" t="s">
        <v>447</v>
      </c>
      <c r="D6" s="15"/>
      <c r="E6" s="15"/>
      <c r="F6" s="15"/>
      <c r="G6" s="15"/>
      <c r="H6" s="15"/>
      <c r="I6" s="15"/>
      <c r="J6" s="15"/>
      <c r="K6" s="15"/>
      <c r="L6" s="15"/>
      <c r="M6" s="15"/>
      <c r="N6" s="15"/>
      <c r="O6" s="15"/>
      <c r="P6" s="15"/>
      <c r="Q6" s="15"/>
      <c r="R6" s="15"/>
      <c r="S6" s="15"/>
      <c r="T6" s="15"/>
      <c r="U6" s="15"/>
      <c r="V6" s="15"/>
      <c r="W6" s="15"/>
      <c r="X6" s="255"/>
    </row>
    <row r="7" spans="1:24" x14ac:dyDescent="0.15">
      <c r="A7" s="255"/>
      <c r="B7" s="269"/>
      <c r="C7" s="31" t="s">
        <v>448</v>
      </c>
      <c r="D7" s="15"/>
      <c r="E7" s="15"/>
      <c r="F7" s="15"/>
      <c r="G7" s="15"/>
      <c r="H7" s="15"/>
      <c r="I7" s="15"/>
      <c r="J7" s="15"/>
      <c r="K7" s="15"/>
      <c r="L7" s="15"/>
      <c r="M7" s="15"/>
      <c r="N7" s="15"/>
      <c r="O7" s="15"/>
      <c r="P7" s="15"/>
      <c r="Q7" s="15"/>
      <c r="R7" s="15"/>
      <c r="S7" s="15"/>
      <c r="T7" s="15"/>
      <c r="U7" s="15"/>
      <c r="V7" s="15"/>
      <c r="W7" s="15"/>
      <c r="X7" s="255"/>
    </row>
    <row r="8" spans="1:24" x14ac:dyDescent="0.15">
      <c r="A8" s="255"/>
      <c r="B8" s="269"/>
      <c r="C8" s="31" t="s">
        <v>449</v>
      </c>
      <c r="D8" s="15"/>
      <c r="E8" s="15"/>
      <c r="F8" s="15"/>
      <c r="G8" s="15"/>
      <c r="H8" s="15"/>
      <c r="I8" s="15"/>
      <c r="J8" s="15"/>
      <c r="K8" s="15"/>
      <c r="L8" s="15"/>
      <c r="M8" s="15"/>
      <c r="N8" s="15"/>
      <c r="O8" s="15"/>
      <c r="P8" s="15"/>
      <c r="Q8" s="15"/>
      <c r="R8" s="15"/>
      <c r="S8" s="15"/>
      <c r="T8" s="15"/>
      <c r="U8" s="15"/>
      <c r="V8" s="15"/>
      <c r="W8" s="15"/>
      <c r="X8" s="255"/>
    </row>
    <row r="9" spans="1:24" x14ac:dyDescent="0.15">
      <c r="A9" s="255"/>
      <c r="B9" s="269"/>
      <c r="C9" s="31" t="s">
        <v>450</v>
      </c>
      <c r="D9" s="15"/>
      <c r="E9" s="15"/>
      <c r="F9" s="15"/>
      <c r="G9" s="15"/>
      <c r="H9" s="15"/>
      <c r="I9" s="15"/>
      <c r="J9" s="15"/>
      <c r="K9" s="15"/>
      <c r="L9" s="15"/>
      <c r="M9" s="15"/>
      <c r="N9" s="15"/>
      <c r="O9" s="15"/>
      <c r="P9" s="15"/>
      <c r="Q9" s="15"/>
      <c r="R9" s="15"/>
      <c r="S9" s="15"/>
      <c r="T9" s="15"/>
      <c r="U9" s="15"/>
      <c r="V9" s="15"/>
      <c r="W9" s="15"/>
      <c r="X9" s="255"/>
    </row>
    <row r="10" spans="1:24" x14ac:dyDescent="0.15">
      <c r="A10" s="255"/>
      <c r="B10" s="269"/>
      <c r="C10" s="31" t="s">
        <v>451</v>
      </c>
      <c r="D10" s="15"/>
      <c r="E10" s="15"/>
      <c r="F10" s="15"/>
      <c r="G10" s="15"/>
      <c r="H10" s="15"/>
      <c r="I10" s="15"/>
      <c r="J10" s="15"/>
      <c r="K10" s="15"/>
      <c r="L10" s="15"/>
      <c r="M10" s="15"/>
      <c r="N10" s="15"/>
      <c r="O10" s="15"/>
      <c r="P10" s="15"/>
      <c r="Q10" s="15"/>
      <c r="R10" s="15"/>
      <c r="S10" s="15"/>
      <c r="T10" s="15"/>
      <c r="U10" s="15"/>
      <c r="V10" s="15"/>
      <c r="W10" s="15"/>
      <c r="X10" s="255"/>
    </row>
    <row r="11" spans="1:24" x14ac:dyDescent="0.15">
      <c r="A11" s="255"/>
      <c r="B11" s="269"/>
      <c r="C11" s="31" t="s">
        <v>452</v>
      </c>
      <c r="D11" s="15"/>
      <c r="E11" s="15"/>
      <c r="F11" s="15"/>
      <c r="G11" s="15"/>
      <c r="H11" s="15"/>
      <c r="I11" s="15"/>
      <c r="J11" s="15"/>
      <c r="K11" s="15"/>
      <c r="L11" s="15"/>
      <c r="M11" s="15"/>
      <c r="N11" s="15"/>
      <c r="O11" s="15"/>
      <c r="P11" s="15"/>
      <c r="Q11" s="15"/>
      <c r="R11" s="15"/>
      <c r="S11" s="15"/>
      <c r="T11" s="15"/>
      <c r="U11" s="15"/>
      <c r="V11" s="15"/>
      <c r="W11" s="15"/>
      <c r="X11" s="255"/>
    </row>
    <row r="12" spans="1:24" x14ac:dyDescent="0.15">
      <c r="A12" s="255"/>
      <c r="B12" s="269"/>
      <c r="C12" s="31" t="s">
        <v>453</v>
      </c>
      <c r="D12" s="15"/>
      <c r="E12" s="15"/>
      <c r="F12" s="15"/>
      <c r="G12" s="15"/>
      <c r="H12" s="15"/>
      <c r="I12" s="15"/>
      <c r="J12" s="15"/>
      <c r="K12" s="15"/>
      <c r="L12" s="15"/>
      <c r="M12" s="15"/>
      <c r="N12" s="15"/>
      <c r="O12" s="15"/>
      <c r="P12" s="15"/>
      <c r="Q12" s="15"/>
      <c r="R12" s="15"/>
      <c r="S12" s="15"/>
      <c r="T12" s="15"/>
      <c r="U12" s="15"/>
      <c r="V12" s="15"/>
      <c r="W12" s="15"/>
      <c r="X12" s="255"/>
    </row>
    <row r="13" spans="1:24" x14ac:dyDescent="0.15">
      <c r="A13" s="255"/>
      <c r="B13" s="269"/>
      <c r="C13" s="31" t="s">
        <v>454</v>
      </c>
      <c r="D13" s="15"/>
      <c r="E13" s="15"/>
      <c r="F13" s="15"/>
      <c r="G13" s="15"/>
      <c r="H13" s="15"/>
      <c r="I13" s="15"/>
      <c r="J13" s="15"/>
      <c r="K13" s="15"/>
      <c r="L13" s="15"/>
      <c r="M13" s="15"/>
      <c r="N13" s="15"/>
      <c r="O13" s="15"/>
      <c r="P13" s="15"/>
      <c r="Q13" s="15"/>
      <c r="R13" s="15"/>
      <c r="S13" s="15"/>
      <c r="T13" s="15"/>
      <c r="U13" s="15"/>
      <c r="V13" s="15"/>
      <c r="W13" s="15"/>
      <c r="X13" s="255"/>
    </row>
    <row r="14" spans="1:24" x14ac:dyDescent="0.15">
      <c r="A14" s="255"/>
      <c r="B14" s="269"/>
      <c r="C14" s="31" t="s">
        <v>455</v>
      </c>
      <c r="D14" s="15"/>
      <c r="E14" s="15"/>
      <c r="F14" s="15"/>
      <c r="G14" s="15"/>
      <c r="H14" s="15"/>
      <c r="I14" s="15"/>
      <c r="J14" s="15"/>
      <c r="K14" s="15"/>
      <c r="L14" s="15"/>
      <c r="M14" s="15"/>
      <c r="N14" s="15"/>
      <c r="O14" s="15"/>
      <c r="P14" s="15"/>
      <c r="Q14" s="15"/>
      <c r="R14" s="15"/>
      <c r="S14" s="15"/>
      <c r="T14" s="15"/>
      <c r="U14" s="15"/>
      <c r="V14" s="15"/>
      <c r="W14" s="15"/>
      <c r="X14" s="255"/>
    </row>
    <row r="15" spans="1:24" x14ac:dyDescent="0.15">
      <c r="A15" s="255"/>
      <c r="B15" s="269"/>
      <c r="C15" s="31" t="s">
        <v>456</v>
      </c>
      <c r="D15" s="15"/>
      <c r="E15" s="15"/>
      <c r="F15" s="15"/>
      <c r="G15" s="15"/>
      <c r="H15" s="15"/>
      <c r="I15" s="15"/>
      <c r="J15" s="15"/>
      <c r="K15" s="15"/>
      <c r="L15" s="15"/>
      <c r="M15" s="15"/>
      <c r="N15" s="15"/>
      <c r="O15" s="15"/>
      <c r="P15" s="15"/>
      <c r="Q15" s="15"/>
      <c r="R15" s="15"/>
      <c r="S15" s="15"/>
      <c r="T15" s="15"/>
      <c r="U15" s="15"/>
      <c r="V15" s="15"/>
      <c r="W15" s="15"/>
      <c r="X15" s="255"/>
    </row>
    <row r="16" spans="1:24" x14ac:dyDescent="0.15">
      <c r="A16" s="255"/>
      <c r="B16" s="269"/>
      <c r="C16" s="31" t="s">
        <v>457</v>
      </c>
      <c r="D16" s="15"/>
      <c r="E16" s="15"/>
      <c r="F16" s="15"/>
      <c r="G16" s="15"/>
      <c r="H16" s="15"/>
      <c r="I16" s="15"/>
      <c r="J16" s="15"/>
      <c r="K16" s="15"/>
      <c r="L16" s="15"/>
      <c r="M16" s="15"/>
      <c r="N16" s="15"/>
      <c r="O16" s="15"/>
      <c r="P16" s="15"/>
      <c r="Q16" s="15"/>
      <c r="R16" s="15"/>
      <c r="S16" s="15"/>
      <c r="T16" s="15"/>
      <c r="U16" s="15"/>
      <c r="V16" s="15"/>
      <c r="W16" s="15"/>
      <c r="X16" s="255"/>
    </row>
    <row r="17" spans="1:24" x14ac:dyDescent="0.15">
      <c r="A17" s="255"/>
      <c r="B17" s="269"/>
      <c r="C17" s="31" t="s">
        <v>458</v>
      </c>
      <c r="D17" s="15"/>
      <c r="E17" s="15"/>
      <c r="F17" s="15"/>
      <c r="G17" s="15"/>
      <c r="H17" s="15"/>
      <c r="I17" s="15"/>
      <c r="J17" s="15"/>
      <c r="K17" s="15"/>
      <c r="L17" s="15"/>
      <c r="M17" s="15"/>
      <c r="N17" s="15"/>
      <c r="O17" s="15"/>
      <c r="P17" s="15"/>
      <c r="Q17" s="15"/>
      <c r="R17" s="15"/>
      <c r="S17" s="15"/>
      <c r="T17" s="15"/>
      <c r="U17" s="15"/>
      <c r="V17" s="15"/>
      <c r="W17" s="15"/>
      <c r="X17" s="255"/>
    </row>
    <row r="18" spans="1:24" x14ac:dyDescent="0.15">
      <c r="A18" s="255"/>
      <c r="B18" s="269"/>
      <c r="C18" s="31" t="s">
        <v>459</v>
      </c>
      <c r="D18" s="15"/>
      <c r="E18" s="15"/>
      <c r="F18" s="15"/>
      <c r="G18" s="15"/>
      <c r="H18" s="15"/>
      <c r="I18" s="15"/>
      <c r="J18" s="15"/>
      <c r="K18" s="15"/>
      <c r="L18" s="15"/>
      <c r="M18" s="15"/>
      <c r="N18" s="15"/>
      <c r="O18" s="15"/>
      <c r="P18" s="15"/>
      <c r="Q18" s="15"/>
      <c r="R18" s="15"/>
      <c r="S18" s="15"/>
      <c r="T18" s="15"/>
      <c r="U18" s="15"/>
      <c r="V18" s="15"/>
      <c r="W18" s="15"/>
      <c r="X18" s="255"/>
    </row>
    <row r="19" spans="1:24" x14ac:dyDescent="0.15">
      <c r="A19" s="255"/>
      <c r="B19" s="269"/>
      <c r="C19" s="31" t="s">
        <v>460</v>
      </c>
      <c r="D19" s="15"/>
      <c r="E19" s="15"/>
      <c r="F19" s="15"/>
      <c r="G19" s="15"/>
      <c r="H19" s="15"/>
      <c r="I19" s="15"/>
      <c r="J19" s="15"/>
      <c r="K19" s="15"/>
      <c r="L19" s="15"/>
      <c r="M19" s="15"/>
      <c r="N19" s="15"/>
      <c r="O19" s="15"/>
      <c r="P19" s="15"/>
      <c r="Q19" s="15"/>
      <c r="R19" s="15"/>
      <c r="S19" s="15"/>
      <c r="T19" s="15"/>
      <c r="U19" s="15"/>
      <c r="V19" s="15"/>
      <c r="W19" s="15"/>
      <c r="X19" s="255"/>
    </row>
    <row r="20" spans="1:24" x14ac:dyDescent="0.15">
      <c r="A20" s="255"/>
      <c r="B20" s="269"/>
      <c r="C20" s="31" t="s">
        <v>504</v>
      </c>
      <c r="D20" s="15"/>
      <c r="E20" s="15"/>
      <c r="F20" s="15"/>
      <c r="G20" s="15"/>
      <c r="H20" s="15"/>
      <c r="I20" s="15"/>
      <c r="J20" s="15"/>
      <c r="K20" s="15"/>
      <c r="L20" s="15"/>
      <c r="M20" s="15"/>
      <c r="N20" s="15"/>
      <c r="O20" s="15"/>
      <c r="P20" s="15"/>
      <c r="Q20" s="15"/>
      <c r="R20" s="15"/>
      <c r="S20" s="15"/>
      <c r="T20" s="15"/>
      <c r="U20" s="15"/>
      <c r="V20" s="15"/>
      <c r="W20" s="15"/>
      <c r="X20" s="255"/>
    </row>
    <row r="21" spans="1:24" x14ac:dyDescent="0.15">
      <c r="A21" s="255"/>
      <c r="B21" s="269"/>
      <c r="C21" s="31" t="s">
        <v>461</v>
      </c>
      <c r="D21" s="15"/>
      <c r="E21" s="15"/>
      <c r="F21" s="15"/>
      <c r="G21" s="15"/>
      <c r="H21" s="15"/>
      <c r="I21" s="15"/>
      <c r="J21" s="15"/>
      <c r="K21" s="15"/>
      <c r="L21" s="15"/>
      <c r="M21" s="15"/>
      <c r="N21" s="15"/>
      <c r="O21" s="15"/>
      <c r="P21" s="15"/>
      <c r="Q21" s="15"/>
      <c r="R21" s="15"/>
      <c r="S21" s="15"/>
      <c r="T21" s="15"/>
      <c r="U21" s="15"/>
      <c r="V21" s="15"/>
      <c r="W21" s="15"/>
      <c r="X21" s="255"/>
    </row>
    <row r="22" spans="1:24" x14ac:dyDescent="0.15">
      <c r="A22" s="255"/>
      <c r="B22" s="269"/>
      <c r="C22" s="31" t="s">
        <v>462</v>
      </c>
      <c r="D22" s="15"/>
      <c r="E22" s="15"/>
      <c r="F22" s="15"/>
      <c r="G22" s="15"/>
      <c r="H22" s="15"/>
      <c r="I22" s="15"/>
      <c r="J22" s="15"/>
      <c r="K22" s="15"/>
      <c r="L22" s="15"/>
      <c r="M22" s="15"/>
      <c r="N22" s="15"/>
      <c r="O22" s="15"/>
      <c r="P22" s="15"/>
      <c r="Q22" s="15"/>
      <c r="R22" s="15"/>
      <c r="S22" s="15"/>
      <c r="T22" s="15"/>
      <c r="U22" s="15"/>
      <c r="V22" s="15"/>
      <c r="W22" s="15"/>
      <c r="X22" s="255"/>
    </row>
    <row r="23" spans="1:24" x14ac:dyDescent="0.15">
      <c r="A23" s="255"/>
      <c r="B23" s="270"/>
      <c r="C23" s="31" t="s">
        <v>463</v>
      </c>
      <c r="D23" s="15"/>
      <c r="E23" s="15"/>
      <c r="F23" s="15"/>
      <c r="G23" s="15"/>
      <c r="H23" s="15"/>
      <c r="I23" s="15"/>
      <c r="J23" s="15"/>
      <c r="K23" s="15"/>
      <c r="L23" s="15"/>
      <c r="M23" s="15"/>
      <c r="N23" s="15"/>
      <c r="O23" s="15"/>
      <c r="P23" s="15"/>
      <c r="Q23" s="15"/>
      <c r="R23" s="15"/>
      <c r="S23" s="15"/>
      <c r="T23" s="15"/>
      <c r="U23" s="15"/>
      <c r="V23" s="15"/>
      <c r="W23" s="15"/>
      <c r="X23" s="255"/>
    </row>
    <row r="24" spans="1:24" x14ac:dyDescent="0.15">
      <c r="A24" s="255"/>
      <c r="B24" s="101">
        <v>3</v>
      </c>
      <c r="C24" s="31" t="s">
        <v>464</v>
      </c>
      <c r="D24" s="99"/>
      <c r="E24" s="99"/>
      <c r="F24" s="99"/>
      <c r="G24" s="99"/>
      <c r="H24" s="99"/>
      <c r="I24" s="99"/>
      <c r="J24" s="99"/>
      <c r="K24" s="99"/>
      <c r="L24" s="99"/>
      <c r="M24" s="99"/>
      <c r="N24" s="99"/>
      <c r="O24" s="99"/>
      <c r="P24" s="99"/>
      <c r="Q24" s="99"/>
      <c r="R24" s="99"/>
      <c r="S24" s="99"/>
      <c r="T24" s="99"/>
      <c r="U24" s="99"/>
      <c r="V24" s="99"/>
      <c r="W24" s="99"/>
      <c r="X24" s="255"/>
    </row>
    <row r="25" spans="1:24" ht="35.25" x14ac:dyDescent="0.15">
      <c r="A25" s="255"/>
      <c r="B25" s="117" t="s">
        <v>465</v>
      </c>
      <c r="C25" s="31" t="s">
        <v>466</v>
      </c>
      <c r="D25" s="15"/>
      <c r="E25" s="15"/>
      <c r="F25" s="15"/>
      <c r="G25" s="15"/>
      <c r="H25" s="15"/>
      <c r="I25" s="15"/>
      <c r="J25" s="15"/>
      <c r="K25" s="15"/>
      <c r="L25" s="15"/>
      <c r="M25" s="15"/>
      <c r="N25" s="15"/>
      <c r="O25" s="15"/>
      <c r="P25" s="15"/>
      <c r="Q25" s="15"/>
      <c r="R25" s="15"/>
      <c r="S25" s="15"/>
      <c r="T25" s="15"/>
      <c r="U25" s="15"/>
      <c r="V25" s="15"/>
      <c r="W25" s="15"/>
      <c r="X25" s="255"/>
    </row>
    <row r="26" spans="1:24" ht="35.25" x14ac:dyDescent="0.15">
      <c r="A26" s="255"/>
      <c r="B26" s="117" t="s">
        <v>467</v>
      </c>
      <c r="C26" s="31" t="s">
        <v>505</v>
      </c>
      <c r="D26" s="15"/>
      <c r="E26" s="15"/>
      <c r="F26" s="15"/>
      <c r="G26" s="15"/>
      <c r="H26" s="15"/>
      <c r="I26" s="15"/>
      <c r="J26" s="15"/>
      <c r="K26" s="15"/>
      <c r="L26" s="15"/>
      <c r="M26" s="15"/>
      <c r="N26" s="15"/>
      <c r="O26" s="15"/>
      <c r="P26" s="15"/>
      <c r="Q26" s="15"/>
      <c r="R26" s="15"/>
      <c r="S26" s="15"/>
      <c r="T26" s="15"/>
      <c r="U26" s="15"/>
      <c r="V26" s="15"/>
      <c r="W26" s="15"/>
      <c r="X26" s="255"/>
    </row>
    <row r="27" spans="1:24" ht="24" x14ac:dyDescent="0.15">
      <c r="A27" s="255"/>
      <c r="B27" s="117" t="s">
        <v>468</v>
      </c>
      <c r="C27" s="31" t="s">
        <v>506</v>
      </c>
      <c r="D27" s="15"/>
      <c r="E27" s="15"/>
      <c r="F27" s="15"/>
      <c r="G27" s="15"/>
      <c r="H27" s="15"/>
      <c r="I27" s="15"/>
      <c r="J27" s="15"/>
      <c r="K27" s="15"/>
      <c r="L27" s="15"/>
      <c r="M27" s="15"/>
      <c r="N27" s="15"/>
      <c r="O27" s="15"/>
      <c r="P27" s="15"/>
      <c r="Q27" s="15"/>
      <c r="R27" s="15"/>
      <c r="S27" s="15"/>
      <c r="T27" s="15"/>
      <c r="U27" s="15"/>
      <c r="V27" s="15"/>
      <c r="W27" s="15"/>
      <c r="X27" s="255"/>
    </row>
    <row r="28" spans="1:24" ht="24" x14ac:dyDescent="0.15">
      <c r="A28" s="255"/>
      <c r="B28" s="105" t="s">
        <v>469</v>
      </c>
      <c r="C28" s="31" t="s">
        <v>470</v>
      </c>
      <c r="D28" s="15"/>
      <c r="E28" s="15"/>
      <c r="F28" s="15"/>
      <c r="G28" s="15"/>
      <c r="H28" s="15"/>
      <c r="I28" s="15"/>
      <c r="J28" s="15"/>
      <c r="K28" s="15"/>
      <c r="L28" s="15"/>
      <c r="M28" s="15"/>
      <c r="N28" s="15"/>
      <c r="O28" s="15"/>
      <c r="P28" s="15"/>
      <c r="Q28" s="15"/>
      <c r="R28" s="15"/>
      <c r="S28" s="15"/>
      <c r="T28" s="15"/>
      <c r="U28" s="15"/>
      <c r="V28" s="15"/>
      <c r="W28" s="15"/>
      <c r="X28" s="255"/>
    </row>
    <row r="29" spans="1:24" ht="69.75" x14ac:dyDescent="0.15">
      <c r="A29" s="255"/>
      <c r="B29" s="105" t="s">
        <v>471</v>
      </c>
      <c r="C29" s="31" t="s">
        <v>507</v>
      </c>
      <c r="D29" s="15"/>
      <c r="E29" s="15"/>
      <c r="F29" s="15"/>
      <c r="G29" s="15"/>
      <c r="H29" s="15"/>
      <c r="I29" s="15"/>
      <c r="J29" s="15"/>
      <c r="K29" s="15"/>
      <c r="L29" s="15"/>
      <c r="M29" s="15"/>
      <c r="N29" s="15"/>
      <c r="O29" s="15"/>
      <c r="P29" s="15"/>
      <c r="Q29" s="15"/>
      <c r="R29" s="15"/>
      <c r="S29" s="15"/>
      <c r="T29" s="15"/>
      <c r="U29" s="15"/>
      <c r="V29" s="15"/>
      <c r="W29" s="15"/>
      <c r="X29" s="255"/>
    </row>
    <row r="30" spans="1:24" ht="35.25" x14ac:dyDescent="0.15">
      <c r="A30" s="255"/>
      <c r="B30" s="105" t="s">
        <v>472</v>
      </c>
      <c r="C30" s="31" t="s">
        <v>508</v>
      </c>
      <c r="D30" s="15"/>
      <c r="E30" s="15"/>
      <c r="F30" s="15"/>
      <c r="G30" s="15"/>
      <c r="H30" s="15"/>
      <c r="I30" s="15"/>
      <c r="J30" s="15"/>
      <c r="K30" s="15"/>
      <c r="L30" s="15"/>
      <c r="M30" s="15"/>
      <c r="N30" s="15"/>
      <c r="O30" s="15"/>
      <c r="P30" s="15"/>
      <c r="Q30" s="15"/>
      <c r="R30" s="15"/>
      <c r="S30" s="15"/>
      <c r="T30" s="15"/>
      <c r="U30" s="15"/>
      <c r="V30" s="15"/>
      <c r="W30" s="15"/>
      <c r="X30" s="255"/>
    </row>
    <row r="31" spans="1:24" ht="35.25" x14ac:dyDescent="0.15">
      <c r="A31" s="255"/>
      <c r="B31" s="105" t="s">
        <v>473</v>
      </c>
      <c r="C31" s="31" t="s">
        <v>509</v>
      </c>
      <c r="D31" s="15"/>
      <c r="E31" s="15"/>
      <c r="F31" s="15"/>
      <c r="G31" s="15"/>
      <c r="H31" s="15"/>
      <c r="I31" s="15"/>
      <c r="J31" s="15"/>
      <c r="K31" s="15"/>
      <c r="L31" s="15"/>
      <c r="M31" s="15"/>
      <c r="N31" s="15"/>
      <c r="O31" s="15"/>
      <c r="P31" s="15"/>
      <c r="Q31" s="15"/>
      <c r="R31" s="15"/>
      <c r="S31" s="15"/>
      <c r="T31" s="15"/>
      <c r="U31" s="15"/>
      <c r="V31" s="15"/>
      <c r="W31" s="15"/>
      <c r="X31" s="255"/>
    </row>
    <row r="32" spans="1:24" ht="35.25" x14ac:dyDescent="0.15">
      <c r="A32" s="255"/>
      <c r="B32" s="105" t="s">
        <v>474</v>
      </c>
      <c r="C32" s="31" t="s">
        <v>475</v>
      </c>
      <c r="D32" s="15"/>
      <c r="E32" s="15"/>
      <c r="F32" s="15"/>
      <c r="G32" s="15"/>
      <c r="H32" s="15"/>
      <c r="I32" s="15"/>
      <c r="J32" s="15"/>
      <c r="K32" s="15"/>
      <c r="L32" s="15"/>
      <c r="M32" s="15"/>
      <c r="N32" s="15"/>
      <c r="O32" s="15"/>
      <c r="P32" s="15"/>
      <c r="Q32" s="15"/>
      <c r="R32" s="15"/>
      <c r="S32" s="15"/>
      <c r="T32" s="15"/>
      <c r="U32" s="15"/>
      <c r="V32" s="15"/>
      <c r="W32" s="15"/>
      <c r="X32" s="255"/>
    </row>
    <row r="33" spans="1:24" ht="46.5" x14ac:dyDescent="0.15">
      <c r="A33" s="255"/>
      <c r="B33" s="105" t="s">
        <v>476</v>
      </c>
      <c r="C33" s="31" t="s">
        <v>496</v>
      </c>
      <c r="D33" s="15"/>
      <c r="E33" s="15"/>
      <c r="F33" s="15"/>
      <c r="G33" s="15"/>
      <c r="H33" s="15"/>
      <c r="I33" s="15"/>
      <c r="J33" s="15"/>
      <c r="K33" s="15"/>
      <c r="L33" s="15"/>
      <c r="M33" s="15"/>
      <c r="N33" s="15"/>
      <c r="O33" s="15"/>
      <c r="P33" s="15"/>
      <c r="Q33" s="15"/>
      <c r="R33" s="15"/>
      <c r="S33" s="15"/>
      <c r="T33" s="15"/>
      <c r="U33" s="15"/>
      <c r="V33" s="15"/>
      <c r="W33" s="15"/>
      <c r="X33" s="255"/>
    </row>
    <row r="34" spans="1:24" ht="46.5" x14ac:dyDescent="0.15">
      <c r="A34" s="255"/>
      <c r="B34" s="105" t="s">
        <v>477</v>
      </c>
      <c r="C34" s="31" t="s">
        <v>478</v>
      </c>
      <c r="D34" s="15"/>
      <c r="E34" s="15"/>
      <c r="F34" s="15"/>
      <c r="G34" s="15"/>
      <c r="H34" s="15"/>
      <c r="I34" s="15"/>
      <c r="J34" s="15"/>
      <c r="K34" s="15"/>
      <c r="L34" s="15"/>
      <c r="M34" s="15"/>
      <c r="N34" s="15"/>
      <c r="O34" s="15"/>
      <c r="P34" s="15"/>
      <c r="Q34" s="15"/>
      <c r="R34" s="15"/>
      <c r="S34" s="15"/>
      <c r="T34" s="15"/>
      <c r="U34" s="15"/>
      <c r="V34" s="15"/>
      <c r="W34" s="15"/>
      <c r="X34" s="255"/>
    </row>
    <row r="35" spans="1:24" ht="24" x14ac:dyDescent="0.15">
      <c r="A35" s="255"/>
      <c r="B35" s="105" t="s">
        <v>479</v>
      </c>
      <c r="C35" s="31" t="s">
        <v>497</v>
      </c>
      <c r="D35" s="15"/>
      <c r="E35" s="15"/>
      <c r="F35" s="15"/>
      <c r="G35" s="15"/>
      <c r="H35" s="15"/>
      <c r="I35" s="15"/>
      <c r="J35" s="15"/>
      <c r="K35" s="15"/>
      <c r="L35" s="15"/>
      <c r="M35" s="15"/>
      <c r="N35" s="15"/>
      <c r="O35" s="15"/>
      <c r="P35" s="15"/>
      <c r="Q35" s="15"/>
      <c r="R35" s="15"/>
      <c r="S35" s="15"/>
      <c r="T35" s="15"/>
      <c r="U35" s="15"/>
      <c r="V35" s="15"/>
      <c r="W35" s="15"/>
      <c r="X35" s="255"/>
    </row>
    <row r="36" spans="1:24" ht="46.5" x14ac:dyDescent="0.15">
      <c r="A36" s="255"/>
      <c r="B36" s="105" t="s">
        <v>480</v>
      </c>
      <c r="C36" s="31" t="s">
        <v>481</v>
      </c>
      <c r="D36" s="15"/>
      <c r="E36" s="15"/>
      <c r="F36" s="15"/>
      <c r="G36" s="15"/>
      <c r="H36" s="15"/>
      <c r="I36" s="15"/>
      <c r="J36" s="15"/>
      <c r="K36" s="15"/>
      <c r="L36" s="15"/>
      <c r="M36" s="15"/>
      <c r="N36" s="15"/>
      <c r="O36" s="15"/>
      <c r="P36" s="15"/>
      <c r="Q36" s="15"/>
      <c r="R36" s="15"/>
      <c r="S36" s="15"/>
      <c r="T36" s="15"/>
      <c r="U36" s="15"/>
      <c r="V36" s="15"/>
      <c r="W36" s="15"/>
      <c r="X36" s="255"/>
    </row>
    <row r="37" spans="1:24" ht="69.75" x14ac:dyDescent="0.15">
      <c r="A37" s="255"/>
      <c r="B37" s="105" t="s">
        <v>482</v>
      </c>
      <c r="C37" s="32" t="s">
        <v>510</v>
      </c>
      <c r="D37" s="15"/>
      <c r="E37" s="15"/>
      <c r="F37" s="15"/>
      <c r="G37" s="15"/>
      <c r="H37" s="15"/>
      <c r="I37" s="15"/>
      <c r="J37" s="15"/>
      <c r="K37" s="15"/>
      <c r="L37" s="15"/>
      <c r="M37" s="15"/>
      <c r="N37" s="15"/>
      <c r="O37" s="15"/>
      <c r="P37" s="15"/>
      <c r="Q37" s="15"/>
      <c r="R37" s="15"/>
      <c r="S37" s="15"/>
      <c r="T37" s="15"/>
      <c r="U37" s="15"/>
      <c r="V37" s="15"/>
      <c r="W37" s="15"/>
      <c r="X37" s="255"/>
    </row>
    <row r="38" spans="1:24" ht="58.5" x14ac:dyDescent="0.15">
      <c r="A38" s="255"/>
      <c r="B38" s="105" t="s">
        <v>483</v>
      </c>
      <c r="C38" s="32" t="s">
        <v>511</v>
      </c>
      <c r="D38" s="15"/>
      <c r="E38" s="15"/>
      <c r="F38" s="15"/>
      <c r="G38" s="15"/>
      <c r="H38" s="15"/>
      <c r="I38" s="15"/>
      <c r="J38" s="15"/>
      <c r="K38" s="15"/>
      <c r="L38" s="15"/>
      <c r="M38" s="15"/>
      <c r="N38" s="15"/>
      <c r="O38" s="15"/>
      <c r="P38" s="15"/>
      <c r="Q38" s="15"/>
      <c r="R38" s="15"/>
      <c r="S38" s="15"/>
      <c r="T38" s="15"/>
      <c r="U38" s="15"/>
      <c r="V38" s="15"/>
      <c r="W38" s="15"/>
      <c r="X38" s="255"/>
    </row>
    <row r="39" spans="1:24" ht="58.5" x14ac:dyDescent="0.15">
      <c r="A39" s="255"/>
      <c r="B39" s="105" t="s">
        <v>484</v>
      </c>
      <c r="C39" s="32" t="s">
        <v>512</v>
      </c>
      <c r="D39" s="15"/>
      <c r="E39" s="15"/>
      <c r="F39" s="15"/>
      <c r="G39" s="15"/>
      <c r="H39" s="15"/>
      <c r="I39" s="15"/>
      <c r="J39" s="15"/>
      <c r="K39" s="15"/>
      <c r="L39" s="15"/>
      <c r="M39" s="15"/>
      <c r="N39" s="15"/>
      <c r="O39" s="15"/>
      <c r="P39" s="15"/>
      <c r="Q39" s="15"/>
      <c r="R39" s="15"/>
      <c r="S39" s="15"/>
      <c r="T39" s="15"/>
      <c r="U39" s="15"/>
      <c r="V39" s="15"/>
      <c r="W39" s="15"/>
      <c r="X39" s="255"/>
    </row>
    <row r="40" spans="1:24" ht="46.5" x14ac:dyDescent="0.15">
      <c r="A40" s="255"/>
      <c r="B40" s="105" t="s">
        <v>485</v>
      </c>
      <c r="C40" s="31" t="s">
        <v>486</v>
      </c>
      <c r="D40" s="15"/>
      <c r="E40" s="15"/>
      <c r="F40" s="15"/>
      <c r="G40" s="15"/>
      <c r="H40" s="15"/>
      <c r="I40" s="15"/>
      <c r="J40" s="15"/>
      <c r="K40" s="15"/>
      <c r="L40" s="15"/>
      <c r="M40" s="15"/>
      <c r="N40" s="15"/>
      <c r="O40" s="15"/>
      <c r="P40" s="15"/>
      <c r="Q40" s="15"/>
      <c r="R40" s="15"/>
      <c r="S40" s="15"/>
      <c r="T40" s="15"/>
      <c r="U40" s="15"/>
      <c r="V40" s="15"/>
      <c r="W40" s="15"/>
      <c r="X40" s="255"/>
    </row>
    <row r="41" spans="1:24" ht="46.5" x14ac:dyDescent="0.15">
      <c r="A41" s="255"/>
      <c r="B41" s="105" t="s">
        <v>487</v>
      </c>
      <c r="C41" s="31" t="s">
        <v>498</v>
      </c>
      <c r="D41" s="15"/>
      <c r="E41" s="15"/>
      <c r="F41" s="15"/>
      <c r="G41" s="15"/>
      <c r="H41" s="15"/>
      <c r="I41" s="15"/>
      <c r="J41" s="15"/>
      <c r="K41" s="15"/>
      <c r="L41" s="15"/>
      <c r="M41" s="15"/>
      <c r="N41" s="15"/>
      <c r="O41" s="15"/>
      <c r="P41" s="15"/>
      <c r="Q41" s="15"/>
      <c r="R41" s="15"/>
      <c r="S41" s="15"/>
      <c r="T41" s="15"/>
      <c r="U41" s="15"/>
      <c r="V41" s="15"/>
      <c r="W41" s="15"/>
      <c r="X41" s="255"/>
    </row>
    <row r="42" spans="1:24" ht="35.25" x14ac:dyDescent="0.15">
      <c r="A42" s="255"/>
      <c r="B42" s="105" t="s">
        <v>488</v>
      </c>
      <c r="C42" s="31" t="s">
        <v>513</v>
      </c>
      <c r="D42" s="15"/>
      <c r="E42" s="15"/>
      <c r="F42" s="15"/>
      <c r="G42" s="15"/>
      <c r="H42" s="15"/>
      <c r="I42" s="15"/>
      <c r="J42" s="15"/>
      <c r="K42" s="15"/>
      <c r="L42" s="15"/>
      <c r="M42" s="15"/>
      <c r="N42" s="15"/>
      <c r="O42" s="15"/>
      <c r="P42" s="15"/>
      <c r="Q42" s="15"/>
      <c r="R42" s="15"/>
      <c r="S42" s="15"/>
      <c r="T42" s="15"/>
      <c r="U42" s="15"/>
      <c r="V42" s="15"/>
      <c r="W42" s="15"/>
      <c r="X42" s="255"/>
    </row>
    <row r="43" spans="1:24" ht="81" x14ac:dyDescent="0.15">
      <c r="A43" s="255"/>
      <c r="B43" s="105" t="s">
        <v>489</v>
      </c>
      <c r="C43" s="31" t="s">
        <v>514</v>
      </c>
      <c r="D43" s="15"/>
      <c r="E43" s="15"/>
      <c r="F43" s="15"/>
      <c r="G43" s="15"/>
      <c r="H43" s="15"/>
      <c r="I43" s="15"/>
      <c r="J43" s="15"/>
      <c r="K43" s="15"/>
      <c r="L43" s="15"/>
      <c r="M43" s="15"/>
      <c r="N43" s="15"/>
      <c r="O43" s="15"/>
      <c r="P43" s="15"/>
      <c r="Q43" s="15"/>
      <c r="R43" s="15"/>
      <c r="S43" s="15"/>
      <c r="T43" s="15"/>
      <c r="U43" s="15"/>
      <c r="V43" s="15"/>
      <c r="W43" s="15"/>
      <c r="X43" s="255"/>
    </row>
    <row r="44" spans="1:24" ht="81" x14ac:dyDescent="0.15">
      <c r="A44" s="255"/>
      <c r="B44" s="105" t="s">
        <v>490</v>
      </c>
      <c r="C44" s="31" t="s">
        <v>515</v>
      </c>
      <c r="D44" s="15"/>
      <c r="E44" s="15"/>
      <c r="F44" s="15"/>
      <c r="G44" s="15"/>
      <c r="H44" s="15"/>
      <c r="I44" s="15"/>
      <c r="J44" s="15"/>
      <c r="K44" s="15"/>
      <c r="L44" s="15"/>
      <c r="M44" s="15"/>
      <c r="N44" s="15"/>
      <c r="O44" s="15"/>
      <c r="P44" s="15"/>
      <c r="Q44" s="15"/>
      <c r="R44" s="15"/>
      <c r="S44" s="15"/>
      <c r="T44" s="15"/>
      <c r="U44" s="15"/>
      <c r="V44" s="15"/>
      <c r="W44" s="15"/>
      <c r="X44" s="255"/>
    </row>
    <row r="45" spans="1:24" ht="24" x14ac:dyDescent="0.15">
      <c r="A45" s="255"/>
      <c r="B45" s="105" t="s">
        <v>491</v>
      </c>
      <c r="C45" s="31" t="s">
        <v>492</v>
      </c>
      <c r="D45" s="15"/>
      <c r="E45" s="15"/>
      <c r="F45" s="15"/>
      <c r="G45" s="15"/>
      <c r="H45" s="15"/>
      <c r="I45" s="15"/>
      <c r="J45" s="15"/>
      <c r="K45" s="15"/>
      <c r="L45" s="15"/>
      <c r="M45" s="15"/>
      <c r="N45" s="15"/>
      <c r="O45" s="15"/>
      <c r="P45" s="15"/>
      <c r="Q45" s="15"/>
      <c r="R45" s="15"/>
      <c r="S45" s="15"/>
      <c r="T45" s="15"/>
      <c r="U45" s="15"/>
      <c r="V45" s="15"/>
      <c r="W45" s="15"/>
      <c r="X45" s="255"/>
    </row>
    <row r="46" spans="1:24" ht="35.25" x14ac:dyDescent="0.15">
      <c r="A46" s="255"/>
      <c r="B46" s="105">
        <v>4</v>
      </c>
      <c r="C46" s="31" t="s">
        <v>500</v>
      </c>
      <c r="D46" s="99"/>
      <c r="E46" s="99"/>
      <c r="F46" s="99"/>
      <c r="G46" s="99"/>
      <c r="H46" s="99"/>
      <c r="I46" s="99"/>
      <c r="J46" s="99"/>
      <c r="K46" s="99"/>
      <c r="L46" s="99"/>
      <c r="M46" s="99"/>
      <c r="N46" s="99"/>
      <c r="O46" s="99"/>
      <c r="P46" s="99"/>
      <c r="Q46" s="99"/>
      <c r="R46" s="99"/>
      <c r="S46" s="99"/>
      <c r="T46" s="99"/>
      <c r="U46" s="99"/>
      <c r="V46" s="99"/>
      <c r="W46" s="99"/>
      <c r="X46" s="255"/>
    </row>
    <row r="47" spans="1:24" ht="81" x14ac:dyDescent="0.15">
      <c r="A47" s="255"/>
      <c r="B47" s="105" t="s">
        <v>493</v>
      </c>
      <c r="C47" s="13" t="s">
        <v>499</v>
      </c>
      <c r="D47" s="15"/>
      <c r="E47" s="15"/>
      <c r="F47" s="15"/>
      <c r="G47" s="15"/>
      <c r="H47" s="15"/>
      <c r="I47" s="15"/>
      <c r="J47" s="15"/>
      <c r="K47" s="15"/>
      <c r="L47" s="15"/>
      <c r="M47" s="15"/>
      <c r="N47" s="15"/>
      <c r="O47" s="15"/>
      <c r="P47" s="15"/>
      <c r="Q47" s="15"/>
      <c r="R47" s="15"/>
      <c r="S47" s="15"/>
      <c r="T47" s="15"/>
      <c r="U47" s="15"/>
      <c r="V47" s="15"/>
      <c r="W47" s="15"/>
      <c r="X47" s="255"/>
    </row>
    <row r="48" spans="1:24" ht="115.5" x14ac:dyDescent="0.15">
      <c r="A48" s="255"/>
      <c r="B48" s="105" t="s">
        <v>494</v>
      </c>
      <c r="C48" s="136" t="s">
        <v>495</v>
      </c>
      <c r="D48" s="15"/>
      <c r="E48" s="15"/>
      <c r="F48" s="15"/>
      <c r="G48" s="15"/>
      <c r="H48" s="15"/>
      <c r="I48" s="15"/>
      <c r="J48" s="15"/>
      <c r="K48" s="15"/>
      <c r="L48" s="15"/>
      <c r="M48" s="15"/>
      <c r="N48" s="15"/>
      <c r="O48" s="15"/>
      <c r="P48" s="15"/>
      <c r="Q48" s="15"/>
      <c r="R48" s="15"/>
      <c r="S48" s="15"/>
      <c r="T48" s="15"/>
      <c r="U48" s="15"/>
      <c r="V48" s="15"/>
      <c r="W48" s="15"/>
      <c r="X48" s="255"/>
    </row>
    <row r="49" spans="1:24" ht="46.5" x14ac:dyDescent="0.15">
      <c r="A49" s="255"/>
      <c r="B49" s="102">
        <v>5</v>
      </c>
      <c r="C49" s="13" t="s">
        <v>501</v>
      </c>
      <c r="D49" s="15"/>
      <c r="E49" s="15"/>
      <c r="F49" s="15"/>
      <c r="G49" s="15"/>
      <c r="H49" s="15"/>
      <c r="I49" s="15"/>
      <c r="J49" s="15"/>
      <c r="K49" s="15"/>
      <c r="L49" s="15"/>
      <c r="M49" s="15"/>
      <c r="N49" s="15"/>
      <c r="O49" s="15"/>
      <c r="P49" s="15"/>
      <c r="Q49" s="15"/>
      <c r="R49" s="15"/>
      <c r="S49" s="15"/>
      <c r="T49" s="15"/>
      <c r="U49" s="15"/>
      <c r="V49" s="15"/>
      <c r="W49" s="15"/>
      <c r="X49" s="255"/>
    </row>
    <row r="50" spans="1:24" ht="58.5" x14ac:dyDescent="0.15">
      <c r="A50" s="255"/>
      <c r="B50" s="101">
        <v>6</v>
      </c>
      <c r="C50" s="13" t="s">
        <v>502</v>
      </c>
      <c r="D50" s="15"/>
      <c r="E50" s="14"/>
      <c r="F50" s="14"/>
      <c r="G50" s="14"/>
      <c r="H50" s="14"/>
      <c r="I50" s="14"/>
      <c r="J50" s="14"/>
      <c r="K50" s="14"/>
      <c r="L50" s="14"/>
      <c r="M50" s="14"/>
      <c r="N50" s="14"/>
      <c r="O50" s="14"/>
      <c r="P50" s="14"/>
      <c r="Q50" s="14"/>
      <c r="R50" s="14"/>
      <c r="S50" s="14"/>
      <c r="T50" s="14"/>
      <c r="U50" s="14"/>
      <c r="V50" s="14"/>
      <c r="W50" s="14"/>
      <c r="X50" s="255"/>
    </row>
    <row r="51" spans="1:24" x14ac:dyDescent="0.15">
      <c r="A51" s="255"/>
      <c r="X51" s="255"/>
    </row>
    <row r="52" spans="1:24" ht="12.75" customHeight="1" x14ac:dyDescent="0.15">
      <c r="A52" s="255"/>
      <c r="B52" s="8"/>
      <c r="C52" s="9"/>
      <c r="D52" s="11"/>
      <c r="E52" s="11"/>
      <c r="F52" s="11"/>
      <c r="G52" s="11"/>
      <c r="H52" s="11"/>
      <c r="I52" s="11"/>
      <c r="J52" s="11"/>
      <c r="K52" s="11"/>
      <c r="L52" s="11"/>
      <c r="M52" s="10"/>
      <c r="N52" s="10"/>
      <c r="O52" s="10"/>
      <c r="P52" s="10"/>
      <c r="Q52" s="10"/>
      <c r="R52" s="10"/>
      <c r="S52" s="10"/>
      <c r="T52" s="10"/>
      <c r="U52" s="10"/>
      <c r="V52" s="10"/>
      <c r="W52" s="10"/>
      <c r="X52" s="255"/>
    </row>
    <row r="53" spans="1:24" ht="25.5" customHeight="1" x14ac:dyDescent="0.15">
      <c r="A53" s="255"/>
      <c r="B53" s="8"/>
      <c r="C53" s="234" t="str">
        <f>Instructions!B14</f>
        <v>For a printed copy of the full text of the exact requirements, please get a merit badge book from your local scout shop, or go to boyslife.org/merit-badges/</v>
      </c>
      <c r="D53" s="243"/>
      <c r="E53" s="243"/>
      <c r="F53" s="243"/>
      <c r="G53" s="243"/>
      <c r="H53" s="243"/>
      <c r="I53" s="243"/>
      <c r="J53" s="243"/>
      <c r="K53" s="243"/>
      <c r="L53" s="243"/>
      <c r="M53" s="243"/>
      <c r="N53" s="243"/>
      <c r="O53" s="243"/>
      <c r="P53" s="243"/>
      <c r="Q53" s="243"/>
      <c r="R53" s="243"/>
      <c r="X53" s="255"/>
    </row>
    <row r="54" spans="1:24" x14ac:dyDescent="0.15">
      <c r="A54" s="255"/>
      <c r="B54" s="8"/>
      <c r="C54" s="245" t="s">
        <v>444</v>
      </c>
      <c r="D54" s="245"/>
      <c r="E54" s="245"/>
      <c r="F54" s="245"/>
      <c r="G54" s="245"/>
      <c r="H54" s="245"/>
      <c r="I54" s="36"/>
      <c r="J54" s="11"/>
      <c r="K54" s="11"/>
      <c r="L54" s="11"/>
      <c r="M54" s="10"/>
      <c r="N54" s="10"/>
      <c r="O54" s="10"/>
      <c r="P54" s="10"/>
      <c r="Q54" s="10"/>
      <c r="R54" s="10"/>
      <c r="S54" s="10"/>
      <c r="T54" s="10"/>
      <c r="U54" s="10"/>
      <c r="V54" s="10"/>
      <c r="W54" s="10"/>
      <c r="X54" s="255"/>
    </row>
    <row r="55" spans="1:24" ht="12.75" customHeight="1" x14ac:dyDescent="0.15">
      <c r="A55" s="255"/>
      <c r="B55" s="8"/>
      <c r="C55" s="9"/>
      <c r="D55" s="11"/>
      <c r="E55" s="11"/>
      <c r="F55" s="11"/>
      <c r="G55" s="11"/>
      <c r="H55" s="11"/>
      <c r="I55" s="11"/>
      <c r="J55" s="11"/>
      <c r="K55" s="11"/>
      <c r="L55" s="11"/>
      <c r="M55" s="10"/>
      <c r="N55" s="10"/>
      <c r="O55" s="10"/>
      <c r="P55" s="10"/>
      <c r="Q55" s="10"/>
      <c r="R55" s="10"/>
      <c r="S55" s="10"/>
      <c r="T55" s="10"/>
      <c r="U55" s="10"/>
      <c r="V55" s="10"/>
      <c r="W55" s="10"/>
      <c r="X55" s="255"/>
    </row>
    <row r="56" spans="1:24" ht="12.75" customHeight="1" x14ac:dyDescent="0.15">
      <c r="A56" s="255"/>
      <c r="B56" s="8"/>
      <c r="C56" s="9"/>
      <c r="D56" s="11"/>
      <c r="E56" s="11"/>
      <c r="F56" s="11"/>
      <c r="G56" s="11"/>
      <c r="H56" s="11"/>
      <c r="I56" s="11"/>
      <c r="J56" s="11"/>
      <c r="K56" s="11"/>
      <c r="L56" s="11"/>
      <c r="M56" s="10"/>
      <c r="N56" s="10"/>
      <c r="O56" s="10"/>
      <c r="P56" s="10"/>
      <c r="Q56" s="10"/>
      <c r="R56" s="10"/>
      <c r="S56" s="10"/>
      <c r="T56" s="10"/>
      <c r="U56" s="10"/>
      <c r="V56" s="10"/>
      <c r="W56" s="10"/>
      <c r="X56" s="255"/>
    </row>
    <row r="57" spans="1:24" x14ac:dyDescent="0.15">
      <c r="A57" s="255"/>
      <c r="B57" s="244" t="s">
        <v>99</v>
      </c>
      <c r="C57" s="244"/>
      <c r="D57" s="244"/>
      <c r="E57" s="244"/>
      <c r="F57" s="244"/>
      <c r="G57" s="244"/>
      <c r="H57" s="244"/>
      <c r="I57" s="244"/>
      <c r="J57" s="244"/>
      <c r="K57" s="244"/>
      <c r="L57" s="244"/>
      <c r="M57" s="10"/>
      <c r="N57" s="10"/>
      <c r="O57" s="10"/>
      <c r="P57" s="10"/>
      <c r="Q57" s="10"/>
      <c r="R57" s="10"/>
      <c r="S57" s="10"/>
      <c r="T57" s="10"/>
      <c r="U57" s="10"/>
      <c r="V57" s="10"/>
      <c r="W57" s="10"/>
      <c r="X57" s="255"/>
    </row>
    <row r="58" spans="1:24" x14ac:dyDescent="0.15">
      <c r="A58" s="255"/>
      <c r="B58" s="37" t="s">
        <v>19</v>
      </c>
      <c r="C58" s="39"/>
      <c r="D58" s="11"/>
      <c r="E58" s="11"/>
      <c r="F58" s="11"/>
      <c r="G58" s="11"/>
      <c r="H58" s="11"/>
      <c r="I58" s="11"/>
      <c r="J58" s="11"/>
      <c r="K58" s="11"/>
      <c r="L58" s="11"/>
      <c r="M58" s="10"/>
      <c r="N58" s="10"/>
      <c r="O58" s="10"/>
      <c r="P58" s="10"/>
      <c r="Q58" s="10"/>
      <c r="R58" s="10"/>
      <c r="S58" s="10"/>
      <c r="T58" s="10"/>
      <c r="U58" s="10"/>
      <c r="V58" s="10"/>
      <c r="W58" s="10"/>
      <c r="X58" s="255"/>
    </row>
    <row r="59" spans="1:24" x14ac:dyDescent="0.15">
      <c r="A59" s="255"/>
      <c r="B59" s="37" t="s">
        <v>20</v>
      </c>
      <c r="C59" s="40"/>
      <c r="D59" s="11"/>
      <c r="E59" s="11"/>
      <c r="F59" s="11"/>
      <c r="G59" s="11"/>
      <c r="H59" s="11"/>
      <c r="I59" s="11"/>
      <c r="J59" s="11"/>
      <c r="K59" s="11"/>
      <c r="L59" s="11"/>
      <c r="M59" s="10"/>
      <c r="N59" s="10"/>
      <c r="O59" s="10"/>
      <c r="P59" s="10"/>
      <c r="Q59" s="10"/>
      <c r="R59" s="10"/>
      <c r="S59" s="10"/>
      <c r="T59" s="10"/>
      <c r="U59" s="10"/>
      <c r="V59" s="10"/>
      <c r="W59" s="10"/>
      <c r="X59" s="255"/>
    </row>
    <row r="60" spans="1:24" x14ac:dyDescent="0.15">
      <c r="A60" s="255"/>
      <c r="B60" s="37" t="s">
        <v>29</v>
      </c>
      <c r="C60" s="40"/>
      <c r="D60" s="11"/>
      <c r="E60" s="11"/>
      <c r="F60" s="11"/>
      <c r="G60" s="11"/>
      <c r="H60" s="11"/>
      <c r="I60" s="11"/>
      <c r="J60" s="11"/>
      <c r="K60" s="11"/>
      <c r="L60" s="11"/>
      <c r="M60" s="10"/>
      <c r="N60" s="10"/>
      <c r="O60" s="10"/>
      <c r="P60" s="10"/>
      <c r="Q60" s="10"/>
      <c r="R60" s="10"/>
      <c r="S60" s="10"/>
      <c r="T60" s="10"/>
      <c r="U60" s="10"/>
      <c r="V60" s="10"/>
      <c r="W60" s="10"/>
      <c r="X60" s="255"/>
    </row>
    <row r="61" spans="1:24" x14ac:dyDescent="0.15">
      <c r="A61" s="255"/>
      <c r="B61" s="37" t="s">
        <v>30</v>
      </c>
      <c r="C61" s="40"/>
      <c r="D61" s="11"/>
      <c r="E61" s="11"/>
      <c r="F61" s="11"/>
      <c r="G61" s="11"/>
      <c r="H61" s="11"/>
      <c r="I61" s="11"/>
      <c r="J61" s="11"/>
      <c r="K61" s="11"/>
      <c r="L61" s="11"/>
      <c r="M61" s="10"/>
      <c r="N61" s="10"/>
      <c r="O61" s="10"/>
      <c r="P61" s="10"/>
      <c r="Q61" s="10"/>
      <c r="R61" s="10"/>
      <c r="S61" s="10"/>
      <c r="T61" s="10"/>
      <c r="U61" s="10"/>
      <c r="V61" s="10"/>
      <c r="W61" s="10"/>
      <c r="X61" s="255"/>
    </row>
    <row r="62" spans="1:24" x14ac:dyDescent="0.15">
      <c r="A62" s="255"/>
      <c r="B62" s="37" t="s">
        <v>31</v>
      </c>
      <c r="C62" s="40"/>
      <c r="D62" s="11"/>
      <c r="E62" s="11"/>
      <c r="F62" s="11"/>
      <c r="G62" s="11"/>
      <c r="H62" s="11"/>
      <c r="I62" s="11"/>
      <c r="J62" s="11"/>
      <c r="K62" s="11"/>
      <c r="L62" s="11"/>
      <c r="M62" s="10"/>
      <c r="N62" s="10"/>
      <c r="O62" s="10"/>
      <c r="P62" s="10"/>
      <c r="Q62" s="10"/>
      <c r="R62" s="10"/>
      <c r="S62" s="10"/>
      <c r="T62" s="10"/>
      <c r="U62" s="10"/>
      <c r="V62" s="10"/>
      <c r="W62" s="10"/>
      <c r="X62" s="255"/>
    </row>
    <row r="63" spans="1:24" x14ac:dyDescent="0.15">
      <c r="A63" s="255"/>
      <c r="B63" s="37" t="s">
        <v>32</v>
      </c>
      <c r="C63" s="40"/>
      <c r="D63" s="11"/>
      <c r="E63" s="11"/>
      <c r="F63" s="11"/>
      <c r="G63" s="11"/>
      <c r="H63" s="11"/>
      <c r="I63" s="11"/>
      <c r="J63" s="11"/>
      <c r="K63" s="11"/>
      <c r="L63" s="11"/>
      <c r="M63" s="10"/>
      <c r="N63" s="10"/>
      <c r="O63" s="10"/>
      <c r="P63" s="10"/>
      <c r="Q63" s="10"/>
      <c r="R63" s="10"/>
      <c r="S63" s="10"/>
      <c r="T63" s="10"/>
      <c r="U63" s="10"/>
      <c r="V63" s="10"/>
      <c r="W63" s="10"/>
      <c r="X63" s="255"/>
    </row>
    <row r="64" spans="1:24" x14ac:dyDescent="0.15">
      <c r="A64" s="255"/>
      <c r="B64" s="37" t="s">
        <v>33</v>
      </c>
      <c r="C64" s="40"/>
      <c r="D64" s="11"/>
      <c r="E64" s="11"/>
      <c r="F64" s="11"/>
      <c r="G64" s="11"/>
      <c r="H64" s="11"/>
      <c r="I64" s="11"/>
      <c r="J64" s="11"/>
      <c r="K64" s="11"/>
      <c r="L64" s="11"/>
      <c r="M64" s="10"/>
      <c r="N64" s="10"/>
      <c r="O64" s="10"/>
      <c r="P64" s="10"/>
      <c r="Q64" s="10"/>
      <c r="R64" s="10"/>
      <c r="S64" s="10"/>
      <c r="T64" s="10"/>
      <c r="U64" s="10"/>
      <c r="V64" s="10"/>
      <c r="W64" s="10"/>
      <c r="X64" s="255"/>
    </row>
    <row r="65" spans="1:24" x14ac:dyDescent="0.15">
      <c r="A65" s="255"/>
      <c r="B65" s="37" t="s">
        <v>25</v>
      </c>
      <c r="C65" s="40"/>
      <c r="D65" s="11"/>
      <c r="E65" s="11"/>
      <c r="F65" s="11"/>
      <c r="G65" s="11"/>
      <c r="H65" s="11"/>
      <c r="I65" s="11"/>
      <c r="J65" s="11"/>
      <c r="K65" s="11"/>
      <c r="L65" s="11"/>
      <c r="M65" s="10"/>
      <c r="N65" s="10"/>
      <c r="O65" s="10"/>
      <c r="P65" s="10"/>
      <c r="Q65" s="10"/>
      <c r="R65" s="10"/>
      <c r="S65" s="10"/>
      <c r="T65" s="10"/>
      <c r="U65" s="10"/>
      <c r="V65" s="10"/>
      <c r="W65" s="10"/>
      <c r="X65" s="255"/>
    </row>
    <row r="66" spans="1:24" x14ac:dyDescent="0.15">
      <c r="A66" s="255"/>
      <c r="B66" s="37" t="s">
        <v>24</v>
      </c>
      <c r="C66" s="40"/>
      <c r="D66" s="11"/>
      <c r="E66" s="11"/>
      <c r="F66" s="11"/>
      <c r="G66" s="11"/>
      <c r="H66" s="11"/>
      <c r="I66" s="11"/>
      <c r="J66" s="11"/>
      <c r="K66" s="11"/>
      <c r="L66" s="11"/>
      <c r="M66" s="10"/>
      <c r="N66" s="10"/>
      <c r="O66" s="10"/>
      <c r="P66" s="10"/>
      <c r="Q66" s="10"/>
      <c r="R66" s="10"/>
      <c r="S66" s="10"/>
      <c r="T66" s="10"/>
      <c r="U66" s="10"/>
      <c r="V66" s="10"/>
      <c r="W66" s="10"/>
      <c r="X66" s="255"/>
    </row>
    <row r="67" spans="1:24" x14ac:dyDescent="0.15">
      <c r="A67" s="256"/>
      <c r="B67" s="37" t="s">
        <v>21</v>
      </c>
      <c r="C67" s="40"/>
      <c r="D67" s="11"/>
      <c r="E67" s="11"/>
      <c r="F67" s="11"/>
      <c r="G67" s="11"/>
      <c r="H67" s="11"/>
      <c r="I67" s="11"/>
      <c r="J67" s="11"/>
      <c r="K67" s="11"/>
      <c r="L67" s="11"/>
      <c r="M67" s="10"/>
      <c r="N67" s="10"/>
      <c r="O67" s="10"/>
      <c r="P67" s="10"/>
      <c r="Q67" s="10"/>
      <c r="R67" s="10"/>
      <c r="S67" s="10"/>
      <c r="T67" s="10"/>
      <c r="U67" s="10"/>
      <c r="V67" s="10"/>
      <c r="W67" s="10"/>
      <c r="X67" s="256"/>
    </row>
  </sheetData>
  <sheetProtection password="C658" sheet="1" objects="1" scenarios="1" selectLockedCells="1"/>
  <mergeCells count="7">
    <mergeCell ref="A1:A67"/>
    <mergeCell ref="X1:X67"/>
    <mergeCell ref="B2:C2"/>
    <mergeCell ref="C53:R53"/>
    <mergeCell ref="B57:L57"/>
    <mergeCell ref="C54:H54"/>
    <mergeCell ref="B4:B23"/>
  </mergeCells>
  <phoneticPr fontId="11" type="noConversion"/>
  <hyperlinks>
    <hyperlink ref="C54" r:id="rId1" xr:uid="{00000000-0004-0000-0B00-000000000000}"/>
  </hyperlinks>
  <pageMargins left="0.75" right="0.25" top="1" bottom="1" header="0.5" footer="0.5"/>
  <pageSetup orientation="portrait" horizontalDpi="4294967293" verticalDpi="0" r:id="rId2"/>
  <headerFooter alignWithMargins="0">
    <oddHeader>&amp;C&amp;"Arial,Bold"&amp;14EagleRequiredTrax&amp;"Arial,Regular"&amp;10
&amp;"Arial,Bold"&amp;12Environmental Science Merit Badge - &amp;D</oddHeader>
  </headerFooter>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9CC00"/>
  </sheetPr>
  <dimension ref="A1:X38"/>
  <sheetViews>
    <sheetView showGridLines="0" workbookViewId="0" xr3:uid="{C67EF94B-0B3B-5838-830C-E3A509766221}">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customWidth="1"/>
    <col min="3" max="3" width="52.42578125" customWidth="1"/>
    <col min="4" max="24" width="3.42578125" customWidth="1"/>
  </cols>
  <sheetData>
    <row r="1" spans="1:24" ht="74.25" customHeight="1" thickBot="1" x14ac:dyDescent="0.2">
      <c r="A1" s="254" t="s">
        <v>542</v>
      </c>
      <c r="B1" s="249" t="s">
        <v>539</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542</v>
      </c>
    </row>
    <row r="2" spans="1:24" ht="15.75" customHeight="1" thickBot="1" x14ac:dyDescent="0.2">
      <c r="A2" s="255"/>
      <c r="B2" s="257" t="s">
        <v>73</v>
      </c>
      <c r="C2" s="258"/>
      <c r="D2" s="34" t="str">
        <f>IF(COUNTIF(D3:D21,"*")&gt;0, IF(COUNTIF(D3:D21,"*")&gt;17, "C", COUNTIF(D3:D21,"*")/18*100),"")</f>
        <v/>
      </c>
      <c r="E2" s="34" t="str">
        <f t="shared" ref="E2:W2" si="0">IF(COUNTIF(E3:E21,"*")&gt;0, IF(COUNTIF(E3:E21,"*")&gt;17, "C", COUNTIF(E3:E21,"*")/18*100),"")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55"/>
    </row>
    <row r="3" spans="1:24" ht="46.5" x14ac:dyDescent="0.15">
      <c r="A3" s="255"/>
      <c r="B3" s="135">
        <v>1</v>
      </c>
      <c r="C3" s="139" t="s">
        <v>519</v>
      </c>
      <c r="D3" s="15"/>
      <c r="E3" s="15"/>
      <c r="F3" s="15"/>
      <c r="G3" s="15"/>
      <c r="H3" s="15"/>
      <c r="I3" s="15"/>
      <c r="J3" s="15"/>
      <c r="K3" s="15"/>
      <c r="L3" s="15"/>
      <c r="M3" s="15"/>
      <c r="N3" s="15"/>
      <c r="O3" s="15"/>
      <c r="P3" s="15"/>
      <c r="Q3" s="15"/>
      <c r="R3" s="15"/>
      <c r="S3" s="15"/>
      <c r="T3" s="15"/>
      <c r="U3" s="15"/>
      <c r="V3" s="15"/>
      <c r="W3" s="15"/>
      <c r="X3" s="255"/>
    </row>
    <row r="4" spans="1:24" ht="35.25" x14ac:dyDescent="0.15">
      <c r="A4" s="255"/>
      <c r="B4" s="135">
        <v>2</v>
      </c>
      <c r="C4" s="139" t="s">
        <v>520</v>
      </c>
      <c r="D4" s="15"/>
      <c r="E4" s="15"/>
      <c r="F4" s="15"/>
      <c r="G4" s="15"/>
      <c r="H4" s="15"/>
      <c r="I4" s="15"/>
      <c r="J4" s="15"/>
      <c r="K4" s="15"/>
      <c r="L4" s="15"/>
      <c r="M4" s="15"/>
      <c r="N4" s="15"/>
      <c r="O4" s="15"/>
      <c r="P4" s="15"/>
      <c r="Q4" s="15"/>
      <c r="R4" s="15"/>
      <c r="S4" s="15"/>
      <c r="T4" s="15"/>
      <c r="U4" s="15"/>
      <c r="V4" s="15"/>
      <c r="W4" s="15"/>
      <c r="X4" s="255"/>
    </row>
    <row r="5" spans="1:24" ht="46.5" x14ac:dyDescent="0.15">
      <c r="A5" s="255"/>
      <c r="B5" s="135">
        <v>3</v>
      </c>
      <c r="C5" s="139" t="s">
        <v>521</v>
      </c>
      <c r="D5" s="15"/>
      <c r="E5" s="15"/>
      <c r="F5" s="15"/>
      <c r="G5" s="15"/>
      <c r="H5" s="15"/>
      <c r="I5" s="15"/>
      <c r="J5" s="15"/>
      <c r="K5" s="15"/>
      <c r="L5" s="15"/>
      <c r="M5" s="15"/>
      <c r="N5" s="15"/>
      <c r="O5" s="15"/>
      <c r="P5" s="15"/>
      <c r="Q5" s="15"/>
      <c r="R5" s="15"/>
      <c r="S5" s="15"/>
      <c r="T5" s="15"/>
      <c r="U5" s="15"/>
      <c r="V5" s="15"/>
      <c r="W5" s="15"/>
      <c r="X5" s="255"/>
    </row>
    <row r="6" spans="1:24" ht="58.5" x14ac:dyDescent="0.15">
      <c r="A6" s="255"/>
      <c r="B6" s="135">
        <v>4</v>
      </c>
      <c r="C6" s="139" t="s">
        <v>522</v>
      </c>
      <c r="D6" s="15"/>
      <c r="E6" s="15"/>
      <c r="F6" s="15"/>
      <c r="G6" s="15"/>
      <c r="H6" s="15"/>
      <c r="I6" s="15"/>
      <c r="J6" s="15"/>
      <c r="K6" s="15"/>
      <c r="L6" s="15"/>
      <c r="M6" s="15"/>
      <c r="N6" s="15"/>
      <c r="O6" s="15"/>
      <c r="P6" s="15"/>
      <c r="Q6" s="15"/>
      <c r="R6" s="15"/>
      <c r="S6" s="15"/>
      <c r="T6" s="15"/>
      <c r="U6" s="15"/>
      <c r="V6" s="15"/>
      <c r="W6" s="15"/>
      <c r="X6" s="255"/>
    </row>
    <row r="7" spans="1:24" ht="35.25" x14ac:dyDescent="0.15">
      <c r="A7" s="255"/>
      <c r="B7" s="135">
        <v>5</v>
      </c>
      <c r="C7" s="139" t="s">
        <v>523</v>
      </c>
      <c r="D7" s="15"/>
      <c r="E7" s="15"/>
      <c r="F7" s="15"/>
      <c r="G7" s="15"/>
      <c r="H7" s="15"/>
      <c r="I7" s="15"/>
      <c r="J7" s="15"/>
      <c r="K7" s="15"/>
      <c r="L7" s="15"/>
      <c r="M7" s="15"/>
      <c r="N7" s="15"/>
      <c r="O7" s="15"/>
      <c r="P7" s="15"/>
      <c r="Q7" s="15"/>
      <c r="R7" s="15"/>
      <c r="S7" s="15"/>
      <c r="T7" s="15"/>
      <c r="U7" s="15"/>
      <c r="V7" s="15"/>
      <c r="W7" s="15"/>
      <c r="X7" s="255"/>
    </row>
    <row r="8" spans="1:24" x14ac:dyDescent="0.15">
      <c r="A8" s="255"/>
      <c r="B8" s="140" t="s">
        <v>155</v>
      </c>
      <c r="C8" s="141" t="s">
        <v>524</v>
      </c>
      <c r="D8" s="15"/>
      <c r="E8" s="15"/>
      <c r="F8" s="15"/>
      <c r="G8" s="15"/>
      <c r="H8" s="15"/>
      <c r="I8" s="15"/>
      <c r="J8" s="15"/>
      <c r="K8" s="15"/>
      <c r="L8" s="15"/>
      <c r="M8" s="15"/>
      <c r="N8" s="15"/>
      <c r="O8" s="15"/>
      <c r="P8" s="15"/>
      <c r="Q8" s="15"/>
      <c r="R8" s="15"/>
      <c r="S8" s="15"/>
      <c r="T8" s="15"/>
      <c r="U8" s="15"/>
      <c r="V8" s="15"/>
      <c r="W8" s="15"/>
      <c r="X8" s="255"/>
    </row>
    <row r="9" spans="1:24" x14ac:dyDescent="0.15">
      <c r="A9" s="255"/>
      <c r="B9" s="140" t="s">
        <v>157</v>
      </c>
      <c r="C9" s="106" t="s">
        <v>525</v>
      </c>
      <c r="D9" s="15"/>
      <c r="E9" s="15"/>
      <c r="F9" s="15"/>
      <c r="G9" s="15"/>
      <c r="H9" s="15"/>
      <c r="I9" s="15"/>
      <c r="J9" s="15"/>
      <c r="K9" s="15"/>
      <c r="L9" s="15"/>
      <c r="M9" s="15"/>
      <c r="N9" s="15"/>
      <c r="O9" s="15"/>
      <c r="P9" s="15"/>
      <c r="Q9" s="15"/>
      <c r="R9" s="15"/>
      <c r="S9" s="15"/>
      <c r="T9" s="15"/>
      <c r="U9" s="15"/>
      <c r="V9" s="15"/>
      <c r="W9" s="15"/>
      <c r="X9" s="255"/>
    </row>
    <row r="10" spans="1:24" x14ac:dyDescent="0.15">
      <c r="A10" s="255"/>
      <c r="B10" s="140" t="s">
        <v>197</v>
      </c>
      <c r="C10" s="106" t="s">
        <v>526</v>
      </c>
      <c r="D10" s="15"/>
      <c r="E10" s="15"/>
      <c r="F10" s="15"/>
      <c r="G10" s="15"/>
      <c r="H10" s="15"/>
      <c r="I10" s="15"/>
      <c r="J10" s="15"/>
      <c r="K10" s="15"/>
      <c r="L10" s="15"/>
      <c r="M10" s="15"/>
      <c r="N10" s="15"/>
      <c r="O10" s="15"/>
      <c r="P10" s="15"/>
      <c r="Q10" s="15"/>
      <c r="R10" s="15"/>
      <c r="S10" s="15"/>
      <c r="T10" s="15"/>
      <c r="U10" s="15"/>
      <c r="V10" s="15"/>
      <c r="W10" s="15"/>
      <c r="X10" s="255"/>
    </row>
    <row r="11" spans="1:24" ht="24" x14ac:dyDescent="0.15">
      <c r="A11" s="255"/>
      <c r="B11" s="140" t="s">
        <v>145</v>
      </c>
      <c r="C11" s="139" t="s">
        <v>527</v>
      </c>
      <c r="D11" s="15"/>
      <c r="E11" s="15"/>
      <c r="F11" s="15"/>
      <c r="G11" s="15"/>
      <c r="H11" s="15"/>
      <c r="I11" s="15"/>
      <c r="J11" s="15"/>
      <c r="K11" s="15"/>
      <c r="L11" s="15"/>
      <c r="M11" s="15"/>
      <c r="N11" s="15"/>
      <c r="O11" s="15"/>
      <c r="P11" s="15"/>
      <c r="Q11" s="15"/>
      <c r="R11" s="15"/>
      <c r="S11" s="15"/>
      <c r="T11" s="15"/>
      <c r="U11" s="15"/>
      <c r="V11" s="15"/>
      <c r="W11" s="15"/>
      <c r="X11" s="255"/>
    </row>
    <row r="12" spans="1:24" ht="24" x14ac:dyDescent="0.15">
      <c r="A12" s="255"/>
      <c r="B12" s="140" t="s">
        <v>146</v>
      </c>
      <c r="C12" s="139" t="s">
        <v>528</v>
      </c>
      <c r="D12" s="99"/>
      <c r="E12" s="99"/>
      <c r="F12" s="99"/>
      <c r="G12" s="99"/>
      <c r="H12" s="99"/>
      <c r="I12" s="99"/>
      <c r="J12" s="99"/>
      <c r="K12" s="99"/>
      <c r="L12" s="99"/>
      <c r="M12" s="99"/>
      <c r="N12" s="99"/>
      <c r="O12" s="99"/>
      <c r="P12" s="99"/>
      <c r="Q12" s="99"/>
      <c r="R12" s="99"/>
      <c r="S12" s="99"/>
      <c r="T12" s="99"/>
      <c r="U12" s="99"/>
      <c r="V12" s="99"/>
      <c r="W12" s="99"/>
      <c r="X12" s="255"/>
    </row>
    <row r="13" spans="1:24" ht="35.25" x14ac:dyDescent="0.15">
      <c r="A13" s="255"/>
      <c r="B13" s="140" t="s">
        <v>376</v>
      </c>
      <c r="C13" s="100" t="s">
        <v>529</v>
      </c>
      <c r="D13" s="15"/>
      <c r="E13" s="15"/>
      <c r="F13" s="15"/>
      <c r="G13" s="15"/>
      <c r="H13" s="15"/>
      <c r="I13" s="15"/>
      <c r="J13" s="15"/>
      <c r="K13" s="15"/>
      <c r="L13" s="15"/>
      <c r="M13" s="15"/>
      <c r="N13" s="15"/>
      <c r="O13" s="15"/>
      <c r="P13" s="15"/>
      <c r="Q13" s="15"/>
      <c r="R13" s="15"/>
      <c r="S13" s="15"/>
      <c r="T13" s="15"/>
      <c r="U13" s="15"/>
      <c r="V13" s="15"/>
      <c r="W13" s="15"/>
      <c r="X13" s="255"/>
    </row>
    <row r="14" spans="1:24" ht="35.25" x14ac:dyDescent="0.15">
      <c r="A14" s="255"/>
      <c r="B14" s="140" t="s">
        <v>377</v>
      </c>
      <c r="C14" s="100" t="s">
        <v>532</v>
      </c>
      <c r="D14" s="15"/>
      <c r="E14" s="15"/>
      <c r="F14" s="15"/>
      <c r="G14" s="15"/>
      <c r="H14" s="15"/>
      <c r="I14" s="15"/>
      <c r="J14" s="15"/>
      <c r="K14" s="15"/>
      <c r="L14" s="15"/>
      <c r="M14" s="15"/>
      <c r="N14" s="15"/>
      <c r="O14" s="15"/>
      <c r="P14" s="15"/>
      <c r="Q14" s="15"/>
      <c r="R14" s="15"/>
      <c r="S14" s="15"/>
      <c r="T14" s="15"/>
      <c r="U14" s="15"/>
      <c r="V14" s="15"/>
      <c r="W14" s="15"/>
      <c r="X14" s="255"/>
    </row>
    <row r="15" spans="1:24" ht="24" x14ac:dyDescent="0.15">
      <c r="A15" s="255"/>
      <c r="B15" s="140" t="s">
        <v>378</v>
      </c>
      <c r="C15" s="142" t="s">
        <v>530</v>
      </c>
      <c r="D15" s="15"/>
      <c r="E15" s="15"/>
      <c r="F15" s="15"/>
      <c r="G15" s="15"/>
      <c r="H15" s="15"/>
      <c r="I15" s="15"/>
      <c r="J15" s="15"/>
      <c r="K15" s="15"/>
      <c r="L15" s="15"/>
      <c r="M15" s="15"/>
      <c r="N15" s="15"/>
      <c r="O15" s="15"/>
      <c r="P15" s="15"/>
      <c r="Q15" s="15"/>
      <c r="R15" s="15"/>
      <c r="S15" s="15"/>
      <c r="T15" s="15"/>
      <c r="U15" s="15"/>
      <c r="V15" s="15"/>
      <c r="W15" s="15"/>
      <c r="X15" s="255"/>
    </row>
    <row r="16" spans="1:24" x14ac:dyDescent="0.15">
      <c r="A16" s="255"/>
      <c r="B16" s="140" t="s">
        <v>379</v>
      </c>
      <c r="C16" s="142" t="s">
        <v>531</v>
      </c>
      <c r="D16" s="12"/>
      <c r="E16" s="12"/>
      <c r="F16" s="12"/>
      <c r="G16" s="12"/>
      <c r="H16" s="12"/>
      <c r="I16" s="12"/>
      <c r="J16" s="12"/>
      <c r="K16" s="12"/>
      <c r="L16" s="12"/>
      <c r="M16" s="12"/>
      <c r="N16" s="12"/>
      <c r="O16" s="12"/>
      <c r="P16" s="12"/>
      <c r="Q16" s="12"/>
      <c r="R16" s="12"/>
      <c r="S16" s="12"/>
      <c r="T16" s="12"/>
      <c r="U16" s="12"/>
      <c r="V16" s="12"/>
      <c r="W16" s="12"/>
      <c r="X16" s="255"/>
    </row>
    <row r="17" spans="1:24" x14ac:dyDescent="0.15">
      <c r="A17" s="255"/>
      <c r="B17" s="140" t="s">
        <v>380</v>
      </c>
      <c r="C17" s="100" t="s">
        <v>533</v>
      </c>
      <c r="D17" s="15"/>
      <c r="E17" s="15"/>
      <c r="F17" s="15"/>
      <c r="G17" s="15"/>
      <c r="H17" s="15"/>
      <c r="I17" s="15"/>
      <c r="J17" s="15"/>
      <c r="K17" s="15"/>
      <c r="L17" s="15"/>
      <c r="M17" s="15"/>
      <c r="N17" s="15"/>
      <c r="O17" s="15"/>
      <c r="P17" s="15"/>
      <c r="Q17" s="15"/>
      <c r="R17" s="15"/>
      <c r="S17" s="15"/>
      <c r="T17" s="15"/>
      <c r="U17" s="15"/>
      <c r="V17" s="15"/>
      <c r="W17" s="15"/>
      <c r="X17" s="255"/>
    </row>
    <row r="18" spans="1:24" x14ac:dyDescent="0.15">
      <c r="A18" s="255"/>
      <c r="B18" s="140" t="s">
        <v>390</v>
      </c>
      <c r="C18" s="100" t="s">
        <v>534</v>
      </c>
      <c r="D18" s="12"/>
      <c r="E18" s="12"/>
      <c r="F18" s="12"/>
      <c r="G18" s="12"/>
      <c r="H18" s="12"/>
      <c r="I18" s="12"/>
      <c r="J18" s="12"/>
      <c r="K18" s="12"/>
      <c r="L18" s="12"/>
      <c r="M18" s="12"/>
      <c r="N18" s="12"/>
      <c r="O18" s="12"/>
      <c r="P18" s="12"/>
      <c r="Q18" s="12"/>
      <c r="R18" s="12"/>
      <c r="S18" s="12"/>
      <c r="T18" s="12"/>
      <c r="U18" s="12"/>
      <c r="V18" s="12"/>
      <c r="W18" s="12"/>
      <c r="X18" s="255"/>
    </row>
    <row r="19" spans="1:24" x14ac:dyDescent="0.15">
      <c r="A19" s="255"/>
      <c r="B19" s="140" t="s">
        <v>391</v>
      </c>
      <c r="C19" s="100" t="s">
        <v>535</v>
      </c>
      <c r="D19" s="15"/>
      <c r="E19" s="14"/>
      <c r="F19" s="14"/>
      <c r="G19" s="14"/>
      <c r="H19" s="14"/>
      <c r="I19" s="14"/>
      <c r="J19" s="14"/>
      <c r="K19" s="14"/>
      <c r="L19" s="14"/>
      <c r="M19" s="14"/>
      <c r="N19" s="14"/>
      <c r="O19" s="14"/>
      <c r="P19" s="14"/>
      <c r="Q19" s="14"/>
      <c r="R19" s="14"/>
      <c r="S19" s="14"/>
      <c r="T19" s="14"/>
      <c r="U19" s="14"/>
      <c r="V19" s="14"/>
      <c r="W19" s="14"/>
      <c r="X19" s="255"/>
    </row>
    <row r="20" spans="1:24" ht="35.25" x14ac:dyDescent="0.15">
      <c r="A20" s="255"/>
      <c r="B20" s="105" t="s">
        <v>153</v>
      </c>
      <c r="C20" s="139" t="s">
        <v>537</v>
      </c>
      <c r="D20" s="12"/>
      <c r="E20" s="12"/>
      <c r="F20" s="12"/>
      <c r="G20" s="12"/>
      <c r="H20" s="12"/>
      <c r="I20" s="12"/>
      <c r="J20" s="12"/>
      <c r="K20" s="12"/>
      <c r="L20" s="12"/>
      <c r="M20" s="12"/>
      <c r="N20" s="12"/>
      <c r="O20" s="12"/>
      <c r="P20" s="12"/>
      <c r="Q20" s="12"/>
      <c r="R20" s="12"/>
      <c r="S20" s="12"/>
      <c r="T20" s="12"/>
      <c r="U20" s="12"/>
      <c r="V20" s="12"/>
      <c r="W20" s="12"/>
      <c r="X20" s="255"/>
    </row>
    <row r="21" spans="1:24" ht="24" x14ac:dyDescent="0.15">
      <c r="A21" s="255"/>
      <c r="B21" s="105" t="s">
        <v>200</v>
      </c>
      <c r="C21" s="13" t="s">
        <v>536</v>
      </c>
      <c r="D21" s="15"/>
      <c r="E21" s="14"/>
      <c r="F21" s="14"/>
      <c r="G21" s="14"/>
      <c r="H21" s="14"/>
      <c r="I21" s="14"/>
      <c r="J21" s="14"/>
      <c r="K21" s="14"/>
      <c r="L21" s="14"/>
      <c r="M21" s="14"/>
      <c r="N21" s="14"/>
      <c r="O21" s="14"/>
      <c r="P21" s="14"/>
      <c r="Q21" s="14"/>
      <c r="R21" s="14"/>
      <c r="S21" s="14"/>
      <c r="T21" s="14"/>
      <c r="U21" s="14"/>
      <c r="V21" s="14"/>
      <c r="W21" s="14"/>
      <c r="X21" s="255"/>
    </row>
    <row r="22" spans="1:24" x14ac:dyDescent="0.15">
      <c r="A22" s="255"/>
      <c r="X22" s="255"/>
    </row>
    <row r="23" spans="1:24" ht="12.75" customHeight="1" x14ac:dyDescent="0.15">
      <c r="A23" s="255"/>
      <c r="B23" s="8"/>
      <c r="C23" s="9"/>
      <c r="D23" s="11"/>
      <c r="E23" s="11"/>
      <c r="F23" s="11"/>
      <c r="G23" s="11"/>
      <c r="H23" s="11"/>
      <c r="I23" s="11"/>
      <c r="J23" s="11"/>
      <c r="K23" s="11"/>
      <c r="L23" s="11"/>
      <c r="M23" s="10"/>
      <c r="N23" s="10"/>
      <c r="O23" s="10"/>
      <c r="P23" s="10"/>
      <c r="Q23" s="10"/>
      <c r="R23" s="10"/>
      <c r="S23" s="10"/>
      <c r="T23" s="10"/>
      <c r="U23" s="10"/>
      <c r="V23" s="10"/>
      <c r="W23" s="10"/>
      <c r="X23" s="255"/>
    </row>
    <row r="24" spans="1:24" ht="25.5" customHeight="1" x14ac:dyDescent="0.15">
      <c r="A24" s="255"/>
      <c r="B24" s="8"/>
      <c r="C24" s="234" t="str">
        <f>Instructions!B14</f>
        <v>For a printed copy of the full text of the exact requirements, please get a merit badge book from your local scout shop, or go to boyslife.org/merit-badges/</v>
      </c>
      <c r="D24" s="243"/>
      <c r="E24" s="243"/>
      <c r="F24" s="243"/>
      <c r="G24" s="243"/>
      <c r="H24" s="243"/>
      <c r="I24" s="243"/>
      <c r="J24" s="243"/>
      <c r="K24" s="243"/>
      <c r="L24" s="243"/>
      <c r="M24" s="243"/>
      <c r="N24" s="243"/>
      <c r="O24" s="243"/>
      <c r="P24" s="243"/>
      <c r="Q24" s="243"/>
      <c r="R24" s="243"/>
      <c r="X24" s="255"/>
    </row>
    <row r="25" spans="1:24" x14ac:dyDescent="0.15">
      <c r="A25" s="255"/>
      <c r="B25" s="8"/>
      <c r="C25" s="245" t="s">
        <v>538</v>
      </c>
      <c r="D25" s="245"/>
      <c r="E25" s="245"/>
      <c r="F25" s="245"/>
      <c r="G25" s="36"/>
      <c r="H25" s="36"/>
      <c r="I25" s="36"/>
      <c r="J25" s="11"/>
      <c r="K25" s="11"/>
      <c r="L25" s="11"/>
      <c r="M25" s="10"/>
      <c r="N25" s="10"/>
      <c r="O25" s="10"/>
      <c r="P25" s="10"/>
      <c r="Q25" s="10"/>
      <c r="R25" s="10"/>
      <c r="S25" s="10"/>
      <c r="T25" s="10"/>
      <c r="U25" s="10"/>
      <c r="V25" s="10"/>
      <c r="W25" s="10"/>
      <c r="X25" s="255"/>
    </row>
    <row r="26" spans="1:24" ht="12.75" customHeight="1" x14ac:dyDescent="0.15">
      <c r="A26" s="255"/>
      <c r="B26" s="8"/>
      <c r="C26" s="9"/>
      <c r="D26" s="11"/>
      <c r="E26" s="11"/>
      <c r="F26" s="11"/>
      <c r="G26" s="11"/>
      <c r="H26" s="11"/>
      <c r="I26" s="11"/>
      <c r="J26" s="11"/>
      <c r="K26" s="11"/>
      <c r="L26" s="11"/>
      <c r="M26" s="10"/>
      <c r="N26" s="10"/>
      <c r="O26" s="10"/>
      <c r="P26" s="10"/>
      <c r="Q26" s="10"/>
      <c r="R26" s="10"/>
      <c r="S26" s="10"/>
      <c r="T26" s="10"/>
      <c r="U26" s="10"/>
      <c r="V26" s="10"/>
      <c r="W26" s="10"/>
      <c r="X26" s="255"/>
    </row>
    <row r="27" spans="1:24" ht="12.75" customHeight="1" x14ac:dyDescent="0.15">
      <c r="A27" s="255"/>
      <c r="B27" s="8"/>
      <c r="C27" s="9"/>
      <c r="D27" s="11"/>
      <c r="E27" s="11"/>
      <c r="F27" s="11"/>
      <c r="G27" s="11"/>
      <c r="H27" s="11"/>
      <c r="I27" s="11"/>
      <c r="J27" s="11"/>
      <c r="K27" s="11"/>
      <c r="L27" s="11"/>
      <c r="M27" s="10"/>
      <c r="N27" s="10"/>
      <c r="O27" s="10"/>
      <c r="P27" s="10"/>
      <c r="Q27" s="10"/>
      <c r="R27" s="10"/>
      <c r="S27" s="10"/>
      <c r="T27" s="10"/>
      <c r="U27" s="10"/>
      <c r="V27" s="10"/>
      <c r="W27" s="10"/>
      <c r="X27" s="255"/>
    </row>
    <row r="28" spans="1:24" x14ac:dyDescent="0.15">
      <c r="A28" s="255"/>
      <c r="B28" s="271" t="s">
        <v>100</v>
      </c>
      <c r="C28" s="272"/>
      <c r="D28" s="272"/>
      <c r="E28" s="272"/>
      <c r="F28" s="272"/>
      <c r="G28" s="272"/>
      <c r="H28" s="272"/>
      <c r="I28" s="17"/>
      <c r="J28" s="17"/>
      <c r="K28" s="17"/>
      <c r="L28" s="17"/>
      <c r="M28" s="10"/>
      <c r="N28" s="10"/>
      <c r="O28" s="10"/>
      <c r="P28" s="10"/>
      <c r="Q28" s="10"/>
      <c r="R28" s="10"/>
      <c r="S28" s="10"/>
      <c r="T28" s="10"/>
      <c r="U28" s="10"/>
      <c r="V28" s="10"/>
      <c r="W28" s="10"/>
      <c r="X28" s="255"/>
    </row>
    <row r="29" spans="1:24" x14ac:dyDescent="0.15">
      <c r="A29" s="255"/>
      <c r="B29" s="37" t="s">
        <v>19</v>
      </c>
      <c r="C29" s="39"/>
      <c r="D29" s="11"/>
      <c r="E29" s="11"/>
      <c r="F29" s="11"/>
      <c r="G29" s="11"/>
      <c r="H29" s="11"/>
      <c r="I29" s="11"/>
      <c r="J29" s="11"/>
      <c r="K29" s="11"/>
      <c r="L29" s="11"/>
      <c r="M29" s="10"/>
      <c r="N29" s="10"/>
      <c r="O29" s="10"/>
      <c r="P29" s="10"/>
      <c r="Q29" s="10"/>
      <c r="R29" s="10"/>
      <c r="S29" s="10"/>
      <c r="T29" s="10"/>
      <c r="U29" s="10"/>
      <c r="V29" s="10"/>
      <c r="W29" s="10"/>
      <c r="X29" s="255"/>
    </row>
    <row r="30" spans="1:24" x14ac:dyDescent="0.15">
      <c r="A30" s="255"/>
      <c r="B30" s="37" t="s">
        <v>20</v>
      </c>
      <c r="C30" s="40"/>
      <c r="D30" s="11"/>
      <c r="E30" s="11"/>
      <c r="F30" s="11"/>
      <c r="G30" s="11"/>
      <c r="H30" s="11"/>
      <c r="I30" s="11"/>
      <c r="J30" s="11"/>
      <c r="K30" s="11"/>
      <c r="L30" s="11"/>
      <c r="M30" s="10"/>
      <c r="N30" s="10"/>
      <c r="O30" s="10"/>
      <c r="P30" s="10"/>
      <c r="Q30" s="10"/>
      <c r="R30" s="10"/>
      <c r="S30" s="10"/>
      <c r="T30" s="10"/>
      <c r="U30" s="10"/>
      <c r="V30" s="10"/>
      <c r="W30" s="10"/>
      <c r="X30" s="255"/>
    </row>
    <row r="31" spans="1:24" x14ac:dyDescent="0.15">
      <c r="A31" s="255"/>
      <c r="B31" s="37" t="s">
        <v>29</v>
      </c>
      <c r="C31" s="40"/>
      <c r="D31" s="11"/>
      <c r="E31" s="11"/>
      <c r="F31" s="11"/>
      <c r="G31" s="11"/>
      <c r="H31" s="11"/>
      <c r="I31" s="11"/>
      <c r="J31" s="11"/>
      <c r="K31" s="11"/>
      <c r="L31" s="11"/>
      <c r="M31" s="10"/>
      <c r="N31" s="10"/>
      <c r="O31" s="10"/>
      <c r="P31" s="10"/>
      <c r="Q31" s="10"/>
      <c r="R31" s="10"/>
      <c r="S31" s="10"/>
      <c r="T31" s="10"/>
      <c r="U31" s="10"/>
      <c r="V31" s="10"/>
      <c r="W31" s="10"/>
      <c r="X31" s="255"/>
    </row>
    <row r="32" spans="1:24" x14ac:dyDescent="0.15">
      <c r="A32" s="255"/>
      <c r="B32" s="37" t="s">
        <v>30</v>
      </c>
      <c r="C32" s="40"/>
      <c r="D32" s="11"/>
      <c r="E32" s="11"/>
      <c r="F32" s="11"/>
      <c r="G32" s="11"/>
      <c r="H32" s="11"/>
      <c r="I32" s="11"/>
      <c r="J32" s="11"/>
      <c r="K32" s="11"/>
      <c r="L32" s="11"/>
      <c r="M32" s="10"/>
      <c r="N32" s="10"/>
      <c r="O32" s="10"/>
      <c r="P32" s="10"/>
      <c r="Q32" s="10"/>
      <c r="R32" s="10"/>
      <c r="S32" s="10"/>
      <c r="T32" s="10"/>
      <c r="U32" s="10"/>
      <c r="V32" s="10"/>
      <c r="W32" s="10"/>
      <c r="X32" s="255"/>
    </row>
    <row r="33" spans="1:24" x14ac:dyDescent="0.15">
      <c r="A33" s="255"/>
      <c r="B33" s="37" t="s">
        <v>31</v>
      </c>
      <c r="C33" s="40"/>
      <c r="D33" s="11"/>
      <c r="E33" s="11"/>
      <c r="F33" s="11"/>
      <c r="G33" s="11"/>
      <c r="H33" s="11"/>
      <c r="I33" s="11"/>
      <c r="J33" s="11"/>
      <c r="K33" s="11"/>
      <c r="L33" s="11"/>
      <c r="M33" s="10"/>
      <c r="N33" s="10"/>
      <c r="O33" s="10"/>
      <c r="P33" s="10"/>
      <c r="Q33" s="10"/>
      <c r="R33" s="10"/>
      <c r="S33" s="10"/>
      <c r="T33" s="10"/>
      <c r="U33" s="10"/>
      <c r="V33" s="10"/>
      <c r="W33" s="10"/>
      <c r="X33" s="255"/>
    </row>
    <row r="34" spans="1:24" x14ac:dyDescent="0.15">
      <c r="A34" s="255"/>
      <c r="B34" s="37" t="s">
        <v>32</v>
      </c>
      <c r="C34" s="40"/>
      <c r="D34" s="11"/>
      <c r="E34" s="11"/>
      <c r="F34" s="11"/>
      <c r="G34" s="11"/>
      <c r="H34" s="11"/>
      <c r="I34" s="11"/>
      <c r="J34" s="11"/>
      <c r="K34" s="11"/>
      <c r="L34" s="11"/>
      <c r="M34" s="10"/>
      <c r="N34" s="10"/>
      <c r="O34" s="10"/>
      <c r="P34" s="10"/>
      <c r="Q34" s="10"/>
      <c r="R34" s="10"/>
      <c r="S34" s="10"/>
      <c r="T34" s="10"/>
      <c r="U34" s="10"/>
      <c r="V34" s="10"/>
      <c r="W34" s="10"/>
      <c r="X34" s="255"/>
    </row>
    <row r="35" spans="1:24" x14ac:dyDescent="0.15">
      <c r="A35" s="255"/>
      <c r="B35" s="37" t="s">
        <v>33</v>
      </c>
      <c r="C35" s="40"/>
      <c r="D35" s="11"/>
      <c r="E35" s="11"/>
      <c r="F35" s="11"/>
      <c r="G35" s="11"/>
      <c r="H35" s="11"/>
      <c r="I35" s="11"/>
      <c r="J35" s="11"/>
      <c r="K35" s="11"/>
      <c r="L35" s="11"/>
      <c r="M35" s="10"/>
      <c r="N35" s="10"/>
      <c r="O35" s="10"/>
      <c r="P35" s="10"/>
      <c r="Q35" s="10"/>
      <c r="R35" s="10"/>
      <c r="S35" s="10"/>
      <c r="T35" s="10"/>
      <c r="U35" s="10"/>
      <c r="V35" s="10"/>
      <c r="W35" s="10"/>
      <c r="X35" s="255"/>
    </row>
    <row r="36" spans="1:24" x14ac:dyDescent="0.15">
      <c r="A36" s="255"/>
      <c r="B36" s="37" t="s">
        <v>25</v>
      </c>
      <c r="C36" s="40"/>
      <c r="D36" s="11"/>
      <c r="E36" s="11"/>
      <c r="F36" s="11"/>
      <c r="G36" s="11"/>
      <c r="H36" s="11"/>
      <c r="I36" s="11"/>
      <c r="J36" s="11"/>
      <c r="K36" s="11"/>
      <c r="L36" s="11"/>
      <c r="M36" s="10"/>
      <c r="N36" s="10"/>
      <c r="O36" s="10"/>
      <c r="P36" s="10"/>
      <c r="Q36" s="10"/>
      <c r="R36" s="10"/>
      <c r="S36" s="10"/>
      <c r="T36" s="10"/>
      <c r="U36" s="10"/>
      <c r="V36" s="10"/>
      <c r="W36" s="10"/>
      <c r="X36" s="255"/>
    </row>
    <row r="37" spans="1:24" x14ac:dyDescent="0.15">
      <c r="A37" s="255"/>
      <c r="B37" s="37" t="s">
        <v>24</v>
      </c>
      <c r="C37" s="40"/>
      <c r="D37" s="11"/>
      <c r="E37" s="11"/>
      <c r="F37" s="11"/>
      <c r="G37" s="11"/>
      <c r="H37" s="11"/>
      <c r="I37" s="11"/>
      <c r="J37" s="11"/>
      <c r="K37" s="11"/>
      <c r="L37" s="11"/>
      <c r="M37" s="10"/>
      <c r="N37" s="10"/>
      <c r="O37" s="10"/>
      <c r="P37" s="10"/>
      <c r="Q37" s="10"/>
      <c r="R37" s="10"/>
      <c r="S37" s="10"/>
      <c r="T37" s="10"/>
      <c r="U37" s="10"/>
      <c r="V37" s="10"/>
      <c r="W37" s="10"/>
      <c r="X37" s="255"/>
    </row>
    <row r="38" spans="1:24" x14ac:dyDescent="0.15">
      <c r="A38" s="256"/>
      <c r="B38" s="37" t="s">
        <v>21</v>
      </c>
      <c r="C38" s="40"/>
      <c r="D38" s="11"/>
      <c r="E38" s="11"/>
      <c r="F38" s="11"/>
      <c r="G38" s="11"/>
      <c r="H38" s="11"/>
      <c r="I38" s="11"/>
      <c r="J38" s="11"/>
      <c r="K38" s="11"/>
      <c r="L38" s="11"/>
      <c r="M38" s="10"/>
      <c r="N38" s="10"/>
      <c r="O38" s="10"/>
      <c r="P38" s="10"/>
      <c r="Q38" s="10"/>
      <c r="R38" s="10"/>
      <c r="S38" s="10"/>
      <c r="T38" s="10"/>
      <c r="U38" s="10"/>
      <c r="V38" s="10"/>
      <c r="W38" s="10"/>
      <c r="X38" s="256"/>
    </row>
  </sheetData>
  <sheetProtection password="C658" sheet="1" objects="1" scenarios="1" selectLockedCells="1"/>
  <mergeCells count="7">
    <mergeCell ref="A1:A38"/>
    <mergeCell ref="B1:C1"/>
    <mergeCell ref="X1:X38"/>
    <mergeCell ref="B2:C2"/>
    <mergeCell ref="C24:R24"/>
    <mergeCell ref="B28:H28"/>
    <mergeCell ref="C25:F25"/>
  </mergeCells>
  <phoneticPr fontId="11" type="noConversion"/>
  <hyperlinks>
    <hyperlink ref="C25" r:id="rId1" xr:uid="{00000000-0004-0000-0C00-000000000000}"/>
  </hyperlinks>
  <pageMargins left="0.75" right="0.25" top="1" bottom="1" header="0.5" footer="0.5"/>
  <pageSetup orientation="portrait" horizontalDpi="4294967293" verticalDpi="0" r:id="rId2"/>
  <headerFooter alignWithMargins="0">
    <oddHeader>&amp;C&amp;"Arial,Bold"&amp;14EagleRequiredTrax&amp;"Arial,Regular"&amp;10
&amp;"Arial,Bold"&amp;12Family Life Merit Badge - &amp;D</oddHeader>
  </headerFooter>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9CC00"/>
  </sheetPr>
  <dimension ref="A1:X47"/>
  <sheetViews>
    <sheetView showGridLines="0" workbookViewId="0" xr3:uid="{274F5AE0-5452-572F-8038-C13FFDA59D49}">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109" customWidth="1"/>
    <col min="3" max="3" width="52.42578125" customWidth="1"/>
    <col min="4" max="24" width="3.42578125" customWidth="1"/>
  </cols>
  <sheetData>
    <row r="1" spans="1:24" ht="74.25" customHeight="1" thickBot="1" x14ac:dyDescent="0.2">
      <c r="A1" s="254" t="s">
        <v>579</v>
      </c>
      <c r="B1" s="249" t="s">
        <v>543</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579</v>
      </c>
    </row>
    <row r="2" spans="1:24" ht="15.75" customHeight="1" thickBot="1" x14ac:dyDescent="0.2">
      <c r="A2" s="255"/>
      <c r="B2" s="266" t="s">
        <v>73</v>
      </c>
      <c r="C2" s="267"/>
      <c r="D2" s="34" t="str">
        <f>IF(COUNTIF(D3:D30,"*")&gt;0, IF(COUNTIF(D3:D25,"*")+COUNTIF(D30,"*")+MIN(2, COUNTIF(D27:D29,"*"))&gt;25, "C", (COUNTIF(D3:D25,"*")+COUNTIF(D30,"*")+MIN(2, COUNTIF(D27:D29,"*")))/26*100),"")</f>
        <v/>
      </c>
      <c r="E2" s="34" t="str">
        <f t="shared" ref="E2:W2" si="0">IF(COUNTIF(E3:E30,"*")&gt;0, IF(COUNTIF(E3:E25,"*")+COUNTIF(E30,"*")+MIN(2, COUNTIF(E27:E29,"*"))&gt;25, "C", (COUNTIF(E3:E25,"*")+COUNTIF(E30,"*")+MIN(2, COUNTIF(E27:E29,"*")))/26*100),"")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55"/>
    </row>
    <row r="3" spans="1:24" ht="35.25" x14ac:dyDescent="0.15">
      <c r="A3" s="255"/>
      <c r="B3" s="135">
        <v>1</v>
      </c>
      <c r="C3" s="112" t="s">
        <v>544</v>
      </c>
      <c r="D3" s="15"/>
      <c r="E3" s="15"/>
      <c r="F3" s="15"/>
      <c r="G3" s="15"/>
      <c r="H3" s="15"/>
      <c r="I3" s="15"/>
      <c r="J3" s="15"/>
      <c r="K3" s="15"/>
      <c r="L3" s="15"/>
      <c r="M3" s="15"/>
      <c r="N3" s="15"/>
      <c r="O3" s="15"/>
      <c r="P3" s="15"/>
      <c r="Q3" s="15"/>
      <c r="R3" s="15"/>
      <c r="S3" s="15"/>
      <c r="T3" s="15"/>
      <c r="U3" s="15"/>
      <c r="V3" s="15"/>
      <c r="W3" s="15"/>
      <c r="X3" s="255"/>
    </row>
    <row r="4" spans="1:24" ht="35.25" x14ac:dyDescent="0.15">
      <c r="A4" s="255"/>
      <c r="B4" s="140" t="s">
        <v>182</v>
      </c>
      <c r="C4" s="112" t="s">
        <v>545</v>
      </c>
      <c r="D4" s="15"/>
      <c r="E4" s="15"/>
      <c r="F4" s="15"/>
      <c r="G4" s="15"/>
      <c r="H4" s="15"/>
      <c r="I4" s="15"/>
      <c r="J4" s="15"/>
      <c r="K4" s="15"/>
      <c r="L4" s="15"/>
      <c r="M4" s="15"/>
      <c r="N4" s="15"/>
      <c r="O4" s="15"/>
      <c r="P4" s="15"/>
      <c r="Q4" s="15"/>
      <c r="R4" s="15"/>
      <c r="S4" s="15"/>
      <c r="T4" s="15"/>
      <c r="U4" s="15"/>
      <c r="V4" s="15"/>
      <c r="W4" s="15"/>
      <c r="X4" s="255"/>
    </row>
    <row r="5" spans="1:24" ht="24" x14ac:dyDescent="0.15">
      <c r="A5" s="255"/>
      <c r="B5" s="140" t="s">
        <v>184</v>
      </c>
      <c r="C5" s="112" t="s">
        <v>546</v>
      </c>
      <c r="D5" s="15"/>
      <c r="E5" s="15"/>
      <c r="F5" s="15"/>
      <c r="G5" s="15"/>
      <c r="H5" s="15"/>
      <c r="I5" s="15"/>
      <c r="J5" s="15"/>
      <c r="K5" s="15"/>
      <c r="L5" s="15"/>
      <c r="M5" s="15"/>
      <c r="N5" s="15"/>
      <c r="O5" s="15"/>
      <c r="P5" s="15"/>
      <c r="Q5" s="15"/>
      <c r="R5" s="15"/>
      <c r="S5" s="15"/>
      <c r="T5" s="15"/>
      <c r="U5" s="15"/>
      <c r="V5" s="15"/>
      <c r="W5" s="15"/>
      <c r="X5" s="255"/>
    </row>
    <row r="6" spans="1:24" ht="24" x14ac:dyDescent="0.15">
      <c r="A6" s="255"/>
      <c r="B6" s="140" t="s">
        <v>263</v>
      </c>
      <c r="C6" s="112" t="s">
        <v>578</v>
      </c>
      <c r="D6" s="15"/>
      <c r="E6" s="15"/>
      <c r="F6" s="15"/>
      <c r="G6" s="15"/>
      <c r="H6" s="15"/>
      <c r="I6" s="15"/>
      <c r="J6" s="15"/>
      <c r="K6" s="15"/>
      <c r="L6" s="15"/>
      <c r="M6" s="15"/>
      <c r="N6" s="15"/>
      <c r="O6" s="15"/>
      <c r="P6" s="15"/>
      <c r="Q6" s="15"/>
      <c r="R6" s="15"/>
      <c r="S6" s="15"/>
      <c r="T6" s="15"/>
      <c r="U6" s="15"/>
      <c r="V6" s="15"/>
      <c r="W6" s="15"/>
      <c r="X6" s="255"/>
    </row>
    <row r="7" spans="1:24" ht="24" x14ac:dyDescent="0.15">
      <c r="A7" s="255"/>
      <c r="B7" s="140" t="s">
        <v>264</v>
      </c>
      <c r="C7" s="112" t="s">
        <v>547</v>
      </c>
      <c r="D7" s="15"/>
      <c r="E7" s="15"/>
      <c r="F7" s="15"/>
      <c r="G7" s="15"/>
      <c r="H7" s="15"/>
      <c r="I7" s="15"/>
      <c r="J7" s="15"/>
      <c r="K7" s="15"/>
      <c r="L7" s="15"/>
      <c r="M7" s="15"/>
      <c r="N7" s="15"/>
      <c r="O7" s="15"/>
      <c r="P7" s="15"/>
      <c r="Q7" s="15"/>
      <c r="R7" s="15"/>
      <c r="S7" s="15"/>
      <c r="T7" s="15"/>
      <c r="U7" s="15"/>
      <c r="V7" s="15"/>
      <c r="W7" s="15"/>
      <c r="X7" s="255"/>
    </row>
    <row r="8" spans="1:24" ht="38.25" customHeight="1" x14ac:dyDescent="0.15">
      <c r="A8" s="255"/>
      <c r="B8" s="140" t="s">
        <v>189</v>
      </c>
      <c r="C8" s="112" t="s">
        <v>548</v>
      </c>
      <c r="D8" s="15"/>
      <c r="E8" s="15"/>
      <c r="F8" s="15"/>
      <c r="G8" s="15"/>
      <c r="H8" s="15"/>
      <c r="I8" s="15"/>
      <c r="J8" s="15"/>
      <c r="K8" s="15"/>
      <c r="L8" s="15"/>
      <c r="M8" s="15"/>
      <c r="N8" s="15"/>
      <c r="O8" s="15"/>
      <c r="P8" s="15"/>
      <c r="Q8" s="15"/>
      <c r="R8" s="15"/>
      <c r="S8" s="15"/>
      <c r="T8" s="15"/>
      <c r="U8" s="15"/>
      <c r="V8" s="15"/>
      <c r="W8" s="15"/>
      <c r="X8" s="255"/>
    </row>
    <row r="9" spans="1:24" ht="38.25" customHeight="1" x14ac:dyDescent="0.15">
      <c r="A9" s="255"/>
      <c r="B9" s="140" t="s">
        <v>191</v>
      </c>
      <c r="C9" s="112" t="s">
        <v>549</v>
      </c>
      <c r="D9" s="15"/>
      <c r="E9" s="15"/>
      <c r="F9" s="15"/>
      <c r="G9" s="15"/>
      <c r="H9" s="15"/>
      <c r="I9" s="15"/>
      <c r="J9" s="15"/>
      <c r="K9" s="15"/>
      <c r="L9" s="15"/>
      <c r="M9" s="15"/>
      <c r="N9" s="15"/>
      <c r="O9" s="15"/>
      <c r="P9" s="15"/>
      <c r="Q9" s="15"/>
      <c r="R9" s="15"/>
      <c r="S9" s="15"/>
      <c r="T9" s="15"/>
      <c r="U9" s="15"/>
      <c r="V9" s="15"/>
      <c r="W9" s="15"/>
      <c r="X9" s="255"/>
    </row>
    <row r="10" spans="1:24" x14ac:dyDescent="0.15">
      <c r="A10" s="255"/>
      <c r="B10" s="140" t="s">
        <v>303</v>
      </c>
      <c r="C10" s="112" t="s">
        <v>550</v>
      </c>
      <c r="D10" s="15"/>
      <c r="E10" s="15"/>
      <c r="F10" s="15"/>
      <c r="G10" s="15"/>
      <c r="H10" s="15"/>
      <c r="I10" s="15"/>
      <c r="J10" s="15"/>
      <c r="K10" s="15"/>
      <c r="L10" s="15"/>
      <c r="M10" s="15"/>
      <c r="N10" s="15"/>
      <c r="O10" s="15"/>
      <c r="P10" s="15"/>
      <c r="Q10" s="15"/>
      <c r="R10" s="15"/>
      <c r="S10" s="15"/>
      <c r="T10" s="15"/>
      <c r="U10" s="15"/>
      <c r="V10" s="15"/>
      <c r="W10" s="15"/>
      <c r="X10" s="255"/>
    </row>
    <row r="11" spans="1:24" ht="46.5" x14ac:dyDescent="0.15">
      <c r="A11" s="255"/>
      <c r="B11" s="140" t="s">
        <v>551</v>
      </c>
      <c r="C11" s="112" t="s">
        <v>552</v>
      </c>
      <c r="D11" s="15"/>
      <c r="E11" s="15"/>
      <c r="F11" s="15"/>
      <c r="G11" s="15"/>
      <c r="H11" s="15"/>
      <c r="I11" s="15"/>
      <c r="J11" s="15"/>
      <c r="K11" s="15"/>
      <c r="L11" s="15"/>
      <c r="M11" s="15"/>
      <c r="N11" s="15"/>
      <c r="O11" s="15"/>
      <c r="P11" s="15"/>
      <c r="Q11" s="15"/>
      <c r="R11" s="15"/>
      <c r="S11" s="15"/>
      <c r="T11" s="15"/>
      <c r="U11" s="15"/>
      <c r="V11" s="15"/>
      <c r="W11" s="15"/>
      <c r="X11" s="255"/>
    </row>
    <row r="12" spans="1:24" ht="24" x14ac:dyDescent="0.15">
      <c r="A12" s="255"/>
      <c r="B12" s="140" t="s">
        <v>553</v>
      </c>
      <c r="C12" s="112" t="s">
        <v>554</v>
      </c>
      <c r="D12" s="15"/>
      <c r="E12" s="15"/>
      <c r="F12" s="15"/>
      <c r="G12" s="15"/>
      <c r="H12" s="15"/>
      <c r="I12" s="15"/>
      <c r="J12" s="15"/>
      <c r="K12" s="15"/>
      <c r="L12" s="15"/>
      <c r="M12" s="15"/>
      <c r="N12" s="15"/>
      <c r="O12" s="15"/>
      <c r="P12" s="15"/>
      <c r="Q12" s="15"/>
      <c r="R12" s="15"/>
      <c r="S12" s="15"/>
      <c r="T12" s="15"/>
      <c r="U12" s="15"/>
      <c r="V12" s="15"/>
      <c r="W12" s="15"/>
      <c r="X12" s="255"/>
    </row>
    <row r="13" spans="1:24" ht="24" x14ac:dyDescent="0.15">
      <c r="A13" s="255"/>
      <c r="B13" s="140" t="s">
        <v>555</v>
      </c>
      <c r="C13" s="112" t="s">
        <v>556</v>
      </c>
      <c r="D13" s="15"/>
      <c r="E13" s="15"/>
      <c r="F13" s="15"/>
      <c r="G13" s="15"/>
      <c r="H13" s="15"/>
      <c r="I13" s="15"/>
      <c r="J13" s="15"/>
      <c r="K13" s="15"/>
      <c r="L13" s="15"/>
      <c r="M13" s="15"/>
      <c r="N13" s="15"/>
      <c r="O13" s="15"/>
      <c r="P13" s="15"/>
      <c r="Q13" s="15"/>
      <c r="R13" s="15"/>
      <c r="S13" s="15"/>
      <c r="T13" s="15"/>
      <c r="U13" s="15"/>
      <c r="V13" s="15"/>
      <c r="W13" s="15"/>
      <c r="X13" s="255"/>
    </row>
    <row r="14" spans="1:24" ht="46.5" x14ac:dyDescent="0.15">
      <c r="A14" s="255"/>
      <c r="B14" s="140" t="s">
        <v>132</v>
      </c>
      <c r="C14" s="112" t="s">
        <v>557</v>
      </c>
      <c r="D14" s="15"/>
      <c r="E14" s="15"/>
      <c r="F14" s="15"/>
      <c r="G14" s="15"/>
      <c r="H14" s="15"/>
      <c r="I14" s="15"/>
      <c r="J14" s="15"/>
      <c r="K14" s="15"/>
      <c r="L14" s="15"/>
      <c r="M14" s="15"/>
      <c r="N14" s="15"/>
      <c r="O14" s="15"/>
      <c r="P14" s="15"/>
      <c r="Q14" s="15"/>
      <c r="R14" s="15"/>
      <c r="S14" s="15"/>
      <c r="T14" s="15"/>
      <c r="U14" s="15"/>
      <c r="V14" s="15"/>
      <c r="W14" s="15"/>
      <c r="X14" s="255"/>
    </row>
    <row r="15" spans="1:24" ht="58.5" x14ac:dyDescent="0.15">
      <c r="A15" s="255"/>
      <c r="B15" s="140" t="s">
        <v>134</v>
      </c>
      <c r="C15" s="112" t="s">
        <v>558</v>
      </c>
      <c r="D15" s="15"/>
      <c r="E15" s="15"/>
      <c r="F15" s="15"/>
      <c r="G15" s="15"/>
      <c r="H15" s="15"/>
      <c r="I15" s="15"/>
      <c r="J15" s="15"/>
      <c r="K15" s="15"/>
      <c r="L15" s="15"/>
      <c r="M15" s="15"/>
      <c r="N15" s="15"/>
      <c r="O15" s="15"/>
      <c r="P15" s="15"/>
      <c r="Q15" s="15"/>
      <c r="R15" s="15"/>
      <c r="S15" s="15"/>
      <c r="T15" s="15"/>
      <c r="U15" s="15"/>
      <c r="V15" s="15"/>
      <c r="W15" s="15"/>
      <c r="X15" s="255"/>
    </row>
    <row r="16" spans="1:24" ht="24" x14ac:dyDescent="0.15">
      <c r="A16" s="255"/>
      <c r="B16" s="140" t="s">
        <v>136</v>
      </c>
      <c r="C16" s="13" t="s">
        <v>568</v>
      </c>
      <c r="D16" s="15"/>
      <c r="E16" s="15"/>
      <c r="F16" s="15"/>
      <c r="G16" s="15"/>
      <c r="H16" s="15"/>
      <c r="I16" s="15"/>
      <c r="J16" s="15"/>
      <c r="K16" s="15"/>
      <c r="L16" s="15"/>
      <c r="M16" s="15"/>
      <c r="N16" s="15"/>
      <c r="O16" s="15"/>
      <c r="P16" s="15"/>
      <c r="Q16" s="15"/>
      <c r="R16" s="15"/>
      <c r="S16" s="15"/>
      <c r="T16" s="15"/>
      <c r="U16" s="15"/>
      <c r="V16" s="15"/>
      <c r="W16" s="15"/>
      <c r="X16" s="255"/>
    </row>
    <row r="17" spans="1:24" ht="24" x14ac:dyDescent="0.15">
      <c r="A17" s="255"/>
      <c r="B17" s="140" t="s">
        <v>137</v>
      </c>
      <c r="C17" s="13" t="s">
        <v>576</v>
      </c>
      <c r="D17" s="15"/>
      <c r="E17" s="15"/>
      <c r="F17" s="15"/>
      <c r="G17" s="15"/>
      <c r="H17" s="15"/>
      <c r="I17" s="15"/>
      <c r="J17" s="15"/>
      <c r="K17" s="15"/>
      <c r="L17" s="15"/>
      <c r="M17" s="15"/>
      <c r="N17" s="15"/>
      <c r="O17" s="15"/>
      <c r="P17" s="15"/>
      <c r="Q17" s="15"/>
      <c r="R17" s="15"/>
      <c r="S17" s="15"/>
      <c r="T17" s="15"/>
      <c r="U17" s="15"/>
      <c r="V17" s="15"/>
      <c r="W17" s="15"/>
      <c r="X17" s="255"/>
    </row>
    <row r="18" spans="1:24" ht="24" x14ac:dyDescent="0.15">
      <c r="A18" s="255"/>
      <c r="B18" s="140" t="s">
        <v>140</v>
      </c>
      <c r="C18" s="13" t="s">
        <v>569</v>
      </c>
      <c r="D18" s="15"/>
      <c r="E18" s="15"/>
      <c r="F18" s="15"/>
      <c r="G18" s="15"/>
      <c r="H18" s="15"/>
      <c r="I18" s="15"/>
      <c r="J18" s="15"/>
      <c r="K18" s="15"/>
      <c r="L18" s="15"/>
      <c r="M18" s="15"/>
      <c r="N18" s="15"/>
      <c r="O18" s="15"/>
      <c r="P18" s="15"/>
      <c r="Q18" s="15"/>
      <c r="R18" s="15"/>
      <c r="S18" s="15"/>
      <c r="T18" s="15"/>
      <c r="U18" s="15"/>
      <c r="V18" s="15"/>
      <c r="W18" s="15"/>
      <c r="X18" s="255"/>
    </row>
    <row r="19" spans="1:24" ht="24" x14ac:dyDescent="0.15">
      <c r="A19" s="255"/>
      <c r="B19" s="140" t="s">
        <v>142</v>
      </c>
      <c r="C19" s="13" t="s">
        <v>570</v>
      </c>
      <c r="D19" s="15"/>
      <c r="E19" s="15"/>
      <c r="F19" s="15"/>
      <c r="G19" s="15"/>
      <c r="H19" s="15"/>
      <c r="I19" s="15"/>
      <c r="J19" s="15"/>
      <c r="K19" s="15"/>
      <c r="L19" s="15"/>
      <c r="M19" s="15"/>
      <c r="N19" s="15"/>
      <c r="O19" s="15"/>
      <c r="P19" s="15"/>
      <c r="Q19" s="15"/>
      <c r="R19" s="15"/>
      <c r="S19" s="15"/>
      <c r="T19" s="15"/>
      <c r="U19" s="15"/>
      <c r="V19" s="15"/>
      <c r="W19" s="15"/>
      <c r="X19" s="255"/>
    </row>
    <row r="20" spans="1:24" ht="24" x14ac:dyDescent="0.15">
      <c r="A20" s="255"/>
      <c r="B20" s="140" t="s">
        <v>144</v>
      </c>
      <c r="C20" s="13" t="s">
        <v>571</v>
      </c>
      <c r="D20" s="15"/>
      <c r="E20" s="15"/>
      <c r="F20" s="15"/>
      <c r="G20" s="15"/>
      <c r="H20" s="15"/>
      <c r="I20" s="15"/>
      <c r="J20" s="15"/>
      <c r="K20" s="15"/>
      <c r="L20" s="15"/>
      <c r="M20" s="15"/>
      <c r="N20" s="15"/>
      <c r="O20" s="15"/>
      <c r="P20" s="15"/>
      <c r="Q20" s="15"/>
      <c r="R20" s="15"/>
      <c r="S20" s="15"/>
      <c r="T20" s="15"/>
      <c r="U20" s="15"/>
      <c r="V20" s="15"/>
      <c r="W20" s="15"/>
      <c r="X20" s="255"/>
    </row>
    <row r="21" spans="1:24" ht="24" x14ac:dyDescent="0.15">
      <c r="A21" s="255"/>
      <c r="B21" s="140" t="s">
        <v>559</v>
      </c>
      <c r="C21" s="13" t="s">
        <v>572</v>
      </c>
      <c r="D21" s="15"/>
      <c r="E21" s="15"/>
      <c r="F21" s="15"/>
      <c r="G21" s="15"/>
      <c r="H21" s="15"/>
      <c r="I21" s="15"/>
      <c r="J21" s="15"/>
      <c r="K21" s="15"/>
      <c r="L21" s="15"/>
      <c r="M21" s="15"/>
      <c r="N21" s="15"/>
      <c r="O21" s="15"/>
      <c r="P21" s="15"/>
      <c r="Q21" s="15"/>
      <c r="R21" s="15"/>
      <c r="S21" s="15"/>
      <c r="T21" s="15"/>
      <c r="U21" s="15"/>
      <c r="V21" s="15"/>
      <c r="W21" s="15"/>
      <c r="X21" s="255"/>
    </row>
    <row r="22" spans="1:24" ht="24" x14ac:dyDescent="0.15">
      <c r="A22" s="255"/>
      <c r="B22" s="140" t="s">
        <v>560</v>
      </c>
      <c r="C22" s="13" t="s">
        <v>573</v>
      </c>
      <c r="D22" s="15"/>
      <c r="E22" s="15"/>
      <c r="F22" s="15"/>
      <c r="G22" s="15"/>
      <c r="H22" s="15"/>
      <c r="I22" s="15"/>
      <c r="J22" s="15"/>
      <c r="K22" s="15"/>
      <c r="L22" s="15"/>
      <c r="M22" s="15"/>
      <c r="N22" s="15"/>
      <c r="O22" s="15"/>
      <c r="P22" s="15"/>
      <c r="Q22" s="15"/>
      <c r="R22" s="15"/>
      <c r="S22" s="15"/>
      <c r="T22" s="15"/>
      <c r="U22" s="15"/>
      <c r="V22" s="15"/>
      <c r="W22" s="15"/>
      <c r="X22" s="255"/>
    </row>
    <row r="23" spans="1:24" ht="24" x14ac:dyDescent="0.15">
      <c r="A23" s="255"/>
      <c r="B23" s="140" t="s">
        <v>561</v>
      </c>
      <c r="C23" s="13" t="s">
        <v>577</v>
      </c>
      <c r="D23" s="15"/>
      <c r="E23" s="15"/>
      <c r="F23" s="15"/>
      <c r="G23" s="15"/>
      <c r="H23" s="15"/>
      <c r="I23" s="15"/>
      <c r="J23" s="15"/>
      <c r="K23" s="15"/>
      <c r="L23" s="15"/>
      <c r="M23" s="15"/>
      <c r="N23" s="15"/>
      <c r="O23" s="15"/>
      <c r="P23" s="15"/>
      <c r="Q23" s="15"/>
      <c r="R23" s="15"/>
      <c r="S23" s="15"/>
      <c r="T23" s="15"/>
      <c r="U23" s="15"/>
      <c r="V23" s="15"/>
      <c r="W23" s="15"/>
      <c r="X23" s="255"/>
    </row>
    <row r="24" spans="1:24" ht="24" x14ac:dyDescent="0.15">
      <c r="A24" s="255"/>
      <c r="B24" s="140" t="s">
        <v>562</v>
      </c>
      <c r="C24" s="13" t="s">
        <v>574</v>
      </c>
      <c r="D24" s="15"/>
      <c r="E24" s="15"/>
      <c r="F24" s="15"/>
      <c r="G24" s="15"/>
      <c r="H24" s="15"/>
      <c r="I24" s="15"/>
      <c r="J24" s="15"/>
      <c r="K24" s="15"/>
      <c r="L24" s="15"/>
      <c r="M24" s="15"/>
      <c r="N24" s="15"/>
      <c r="O24" s="15"/>
      <c r="P24" s="15"/>
      <c r="Q24" s="15"/>
      <c r="R24" s="15"/>
      <c r="S24" s="15"/>
      <c r="T24" s="15"/>
      <c r="U24" s="15"/>
      <c r="V24" s="15"/>
      <c r="W24" s="15"/>
      <c r="X24" s="255"/>
    </row>
    <row r="25" spans="1:24" ht="24" x14ac:dyDescent="0.15">
      <c r="A25" s="255"/>
      <c r="B25" s="140" t="s">
        <v>563</v>
      </c>
      <c r="C25" s="13" t="s">
        <v>575</v>
      </c>
      <c r="D25" s="15"/>
      <c r="E25" s="15"/>
      <c r="F25" s="15"/>
      <c r="G25" s="15"/>
      <c r="H25" s="15"/>
      <c r="I25" s="15"/>
      <c r="J25" s="15"/>
      <c r="K25" s="15"/>
      <c r="L25" s="15"/>
      <c r="M25" s="15"/>
      <c r="N25" s="15"/>
      <c r="O25" s="15"/>
      <c r="P25" s="15"/>
      <c r="Q25" s="15"/>
      <c r="R25" s="15"/>
      <c r="S25" s="15"/>
      <c r="T25" s="15"/>
      <c r="U25" s="15"/>
      <c r="V25" s="15"/>
      <c r="W25" s="15"/>
      <c r="X25" s="255"/>
    </row>
    <row r="26" spans="1:24" x14ac:dyDescent="0.15">
      <c r="A26" s="255"/>
      <c r="B26" s="140">
        <v>6</v>
      </c>
      <c r="C26" s="13" t="s">
        <v>224</v>
      </c>
      <c r="D26" s="99"/>
      <c r="E26" s="99"/>
      <c r="F26" s="99"/>
      <c r="G26" s="99"/>
      <c r="H26" s="99"/>
      <c r="I26" s="99"/>
      <c r="J26" s="99"/>
      <c r="K26" s="99"/>
      <c r="L26" s="99"/>
      <c r="M26" s="99"/>
      <c r="N26" s="99"/>
      <c r="O26" s="99"/>
      <c r="P26" s="99"/>
      <c r="Q26" s="99"/>
      <c r="R26" s="99"/>
      <c r="S26" s="99"/>
      <c r="T26" s="99"/>
      <c r="U26" s="99"/>
      <c r="V26" s="99"/>
      <c r="W26" s="99"/>
      <c r="X26" s="255"/>
    </row>
    <row r="27" spans="1:24" ht="24" x14ac:dyDescent="0.15">
      <c r="A27" s="255"/>
      <c r="B27" s="140" t="s">
        <v>155</v>
      </c>
      <c r="C27" s="112" t="s">
        <v>564</v>
      </c>
      <c r="D27" s="15"/>
      <c r="E27" s="15"/>
      <c r="F27" s="15"/>
      <c r="G27" s="15"/>
      <c r="H27" s="15"/>
      <c r="I27" s="15"/>
      <c r="J27" s="15"/>
      <c r="K27" s="15"/>
      <c r="L27" s="15"/>
      <c r="M27" s="15"/>
      <c r="N27" s="15"/>
      <c r="O27" s="15"/>
      <c r="P27" s="15"/>
      <c r="Q27" s="15"/>
      <c r="R27" s="15"/>
      <c r="S27" s="15"/>
      <c r="T27" s="15"/>
      <c r="U27" s="15"/>
      <c r="V27" s="15"/>
      <c r="W27" s="15"/>
      <c r="X27" s="255"/>
    </row>
    <row r="28" spans="1:24" ht="24" x14ac:dyDescent="0.15">
      <c r="A28" s="255"/>
      <c r="B28" s="140" t="s">
        <v>157</v>
      </c>
      <c r="C28" s="112" t="s">
        <v>565</v>
      </c>
      <c r="D28" s="15"/>
      <c r="E28" s="15"/>
      <c r="F28" s="15"/>
      <c r="G28" s="15"/>
      <c r="H28" s="15"/>
      <c r="I28" s="15"/>
      <c r="J28" s="15"/>
      <c r="K28" s="15"/>
      <c r="L28" s="15"/>
      <c r="M28" s="15"/>
      <c r="N28" s="15"/>
      <c r="O28" s="15"/>
      <c r="P28" s="15"/>
      <c r="Q28" s="15"/>
      <c r="R28" s="15"/>
      <c r="S28" s="15"/>
      <c r="T28" s="15"/>
      <c r="U28" s="15"/>
      <c r="V28" s="15"/>
      <c r="W28" s="15"/>
      <c r="X28" s="255"/>
    </row>
    <row r="29" spans="1:24" ht="46.5" x14ac:dyDescent="0.15">
      <c r="A29" s="255"/>
      <c r="B29" s="140" t="s">
        <v>197</v>
      </c>
      <c r="C29" s="112" t="s">
        <v>566</v>
      </c>
      <c r="D29" s="15"/>
      <c r="E29" s="15"/>
      <c r="F29" s="15"/>
      <c r="G29" s="15"/>
      <c r="H29" s="15"/>
      <c r="I29" s="15"/>
      <c r="J29" s="15"/>
      <c r="K29" s="15"/>
      <c r="L29" s="15"/>
      <c r="M29" s="15"/>
      <c r="N29" s="15"/>
      <c r="O29" s="15"/>
      <c r="P29" s="15"/>
      <c r="Q29" s="15"/>
      <c r="R29" s="15"/>
      <c r="S29" s="15"/>
      <c r="T29" s="15"/>
      <c r="U29" s="15"/>
      <c r="V29" s="15"/>
      <c r="W29" s="15"/>
      <c r="X29" s="255"/>
    </row>
    <row r="30" spans="1:24" ht="24" x14ac:dyDescent="0.15">
      <c r="A30" s="255"/>
      <c r="B30" s="135">
        <v>7</v>
      </c>
      <c r="C30" s="112" t="s">
        <v>567</v>
      </c>
      <c r="D30" s="15"/>
      <c r="E30" s="14"/>
      <c r="F30" s="14"/>
      <c r="G30" s="14"/>
      <c r="H30" s="14"/>
      <c r="I30" s="14"/>
      <c r="J30" s="14"/>
      <c r="K30" s="14"/>
      <c r="L30" s="14"/>
      <c r="M30" s="14"/>
      <c r="N30" s="14"/>
      <c r="O30" s="14"/>
      <c r="P30" s="14"/>
      <c r="Q30" s="14"/>
      <c r="R30" s="14"/>
      <c r="S30" s="14"/>
      <c r="T30" s="14"/>
      <c r="U30" s="14"/>
      <c r="V30" s="14"/>
      <c r="W30" s="14"/>
      <c r="X30" s="255"/>
    </row>
    <row r="31" spans="1:24" x14ac:dyDescent="0.15">
      <c r="A31" s="255"/>
      <c r="X31" s="255"/>
    </row>
    <row r="32" spans="1:24" ht="12.75" customHeight="1" x14ac:dyDescent="0.15">
      <c r="A32" s="255"/>
      <c r="B32" s="103"/>
      <c r="C32" s="9"/>
      <c r="D32" s="11"/>
      <c r="E32" s="11"/>
      <c r="F32" s="11"/>
      <c r="G32" s="11"/>
      <c r="H32" s="11"/>
      <c r="I32" s="11"/>
      <c r="J32" s="11"/>
      <c r="K32" s="11"/>
      <c r="L32" s="11"/>
      <c r="M32" s="10"/>
      <c r="N32" s="10"/>
      <c r="O32" s="10"/>
      <c r="P32" s="10"/>
      <c r="Q32" s="10"/>
      <c r="R32" s="10"/>
      <c r="S32" s="10"/>
      <c r="T32" s="10"/>
      <c r="U32" s="10"/>
      <c r="V32" s="10"/>
      <c r="W32" s="10"/>
      <c r="X32" s="255"/>
    </row>
    <row r="33" spans="1:24" ht="25.5" customHeight="1" x14ac:dyDescent="0.15">
      <c r="A33" s="255"/>
      <c r="B33" s="103"/>
      <c r="C33" s="234" t="str">
        <f>Instructions!B14</f>
        <v>For a printed copy of the full text of the exact requirements, please get a merit badge book from your local scout shop, or go to boyslife.org/merit-badges/</v>
      </c>
      <c r="D33" s="243"/>
      <c r="E33" s="243"/>
      <c r="F33" s="243"/>
      <c r="G33" s="243"/>
      <c r="H33" s="243"/>
      <c r="I33" s="243"/>
      <c r="J33" s="243"/>
      <c r="K33" s="243"/>
      <c r="L33" s="243"/>
      <c r="M33" s="243"/>
      <c r="N33" s="243"/>
      <c r="O33" s="243"/>
      <c r="P33" s="243"/>
      <c r="Q33" s="243"/>
      <c r="R33" s="243"/>
      <c r="X33" s="255"/>
    </row>
    <row r="34" spans="1:24" x14ac:dyDescent="0.15">
      <c r="A34" s="255"/>
      <c r="B34" s="103"/>
      <c r="C34" s="36" t="s">
        <v>643</v>
      </c>
      <c r="D34" s="36"/>
      <c r="E34" s="36"/>
      <c r="F34" s="36"/>
      <c r="G34" s="36"/>
      <c r="H34" s="36"/>
      <c r="I34" s="36"/>
      <c r="J34" s="11"/>
      <c r="K34" s="11"/>
      <c r="L34" s="11"/>
      <c r="M34" s="10"/>
      <c r="N34" s="10"/>
      <c r="O34" s="10"/>
      <c r="P34" s="10"/>
      <c r="Q34" s="10"/>
      <c r="R34" s="10"/>
      <c r="S34" s="10"/>
      <c r="T34" s="10"/>
      <c r="U34" s="10"/>
      <c r="V34" s="10"/>
      <c r="W34" s="10"/>
      <c r="X34" s="255"/>
    </row>
    <row r="35" spans="1:24" ht="12.75" customHeight="1" x14ac:dyDescent="0.15">
      <c r="A35" s="255"/>
      <c r="B35" s="103"/>
      <c r="C35" s="9"/>
      <c r="D35" s="11"/>
      <c r="E35" s="11"/>
      <c r="F35" s="11"/>
      <c r="G35" s="11"/>
      <c r="H35" s="11"/>
      <c r="I35" s="11"/>
      <c r="J35" s="11"/>
      <c r="K35" s="11"/>
      <c r="L35" s="11"/>
      <c r="M35" s="10"/>
      <c r="N35" s="10"/>
      <c r="O35" s="10"/>
      <c r="P35" s="10"/>
      <c r="Q35" s="10"/>
      <c r="R35" s="10"/>
      <c r="S35" s="10"/>
      <c r="T35" s="10"/>
      <c r="U35" s="10"/>
      <c r="V35" s="10"/>
      <c r="W35" s="10"/>
      <c r="X35" s="255"/>
    </row>
    <row r="36" spans="1:24" ht="12.75" customHeight="1" x14ac:dyDescent="0.15">
      <c r="A36" s="255"/>
      <c r="B36" s="103"/>
      <c r="C36" s="9"/>
      <c r="D36" s="11"/>
      <c r="E36" s="11"/>
      <c r="F36" s="11"/>
      <c r="G36" s="11"/>
      <c r="H36" s="11"/>
      <c r="I36" s="11"/>
      <c r="J36" s="11"/>
      <c r="K36" s="11"/>
      <c r="L36" s="11"/>
      <c r="M36" s="10"/>
      <c r="N36" s="10"/>
      <c r="O36" s="10"/>
      <c r="P36" s="10"/>
      <c r="Q36" s="10"/>
      <c r="R36" s="10"/>
      <c r="S36" s="10"/>
      <c r="T36" s="10"/>
      <c r="U36" s="10"/>
      <c r="V36" s="10"/>
      <c r="W36" s="10"/>
      <c r="X36" s="255"/>
    </row>
    <row r="37" spans="1:24" x14ac:dyDescent="0.15">
      <c r="A37" s="255"/>
      <c r="B37" s="271" t="s">
        <v>101</v>
      </c>
      <c r="C37" s="272"/>
      <c r="D37" s="272"/>
      <c r="E37" s="272"/>
      <c r="F37" s="272"/>
      <c r="G37" s="272"/>
      <c r="H37" s="272"/>
      <c r="I37" s="17"/>
      <c r="J37" s="17"/>
      <c r="K37" s="17"/>
      <c r="L37" s="17"/>
      <c r="M37" s="10"/>
      <c r="N37" s="10"/>
      <c r="O37" s="10"/>
      <c r="P37" s="10"/>
      <c r="Q37" s="10"/>
      <c r="R37" s="10"/>
      <c r="S37" s="10"/>
      <c r="T37" s="10"/>
      <c r="U37" s="10"/>
      <c r="V37" s="10"/>
      <c r="W37" s="10"/>
      <c r="X37" s="255"/>
    </row>
    <row r="38" spans="1:24" x14ac:dyDescent="0.15">
      <c r="A38" s="255"/>
      <c r="B38" s="104" t="s">
        <v>19</v>
      </c>
      <c r="C38" s="39"/>
      <c r="D38" s="11"/>
      <c r="E38" s="11"/>
      <c r="F38" s="11"/>
      <c r="G38" s="11"/>
      <c r="H38" s="11"/>
      <c r="I38" s="11"/>
      <c r="J38" s="11"/>
      <c r="K38" s="11"/>
      <c r="L38" s="11"/>
      <c r="M38" s="10"/>
      <c r="N38" s="10"/>
      <c r="O38" s="10"/>
      <c r="P38" s="10"/>
      <c r="Q38" s="10"/>
      <c r="R38" s="10"/>
      <c r="S38" s="10"/>
      <c r="T38" s="10"/>
      <c r="U38" s="10"/>
      <c r="V38" s="10"/>
      <c r="W38" s="10"/>
      <c r="X38" s="255"/>
    </row>
    <row r="39" spans="1:24" x14ac:dyDescent="0.15">
      <c r="A39" s="255"/>
      <c r="B39" s="104" t="s">
        <v>20</v>
      </c>
      <c r="C39" s="40"/>
      <c r="D39" s="11"/>
      <c r="E39" s="11"/>
      <c r="F39" s="11"/>
      <c r="G39" s="11"/>
      <c r="H39" s="11"/>
      <c r="I39" s="11"/>
      <c r="J39" s="11"/>
      <c r="K39" s="11"/>
      <c r="L39" s="11"/>
      <c r="M39" s="10"/>
      <c r="N39" s="10"/>
      <c r="O39" s="10"/>
      <c r="P39" s="10"/>
      <c r="Q39" s="10"/>
      <c r="R39" s="10"/>
      <c r="S39" s="10"/>
      <c r="T39" s="10"/>
      <c r="U39" s="10"/>
      <c r="V39" s="10"/>
      <c r="W39" s="10"/>
      <c r="X39" s="255"/>
    </row>
    <row r="40" spans="1:24" x14ac:dyDescent="0.15">
      <c r="A40" s="255"/>
      <c r="B40" s="104" t="s">
        <v>29</v>
      </c>
      <c r="C40" s="40"/>
      <c r="D40" s="11"/>
      <c r="E40" s="11"/>
      <c r="F40" s="11"/>
      <c r="G40" s="11"/>
      <c r="H40" s="11"/>
      <c r="I40" s="11"/>
      <c r="J40" s="11"/>
      <c r="K40" s="11"/>
      <c r="L40" s="11"/>
      <c r="M40" s="10"/>
      <c r="N40" s="10"/>
      <c r="O40" s="10"/>
      <c r="P40" s="10"/>
      <c r="Q40" s="10"/>
      <c r="R40" s="10"/>
      <c r="S40" s="10"/>
      <c r="T40" s="10"/>
      <c r="U40" s="10"/>
      <c r="V40" s="10"/>
      <c r="W40" s="10"/>
      <c r="X40" s="255"/>
    </row>
    <row r="41" spans="1:24" x14ac:dyDescent="0.15">
      <c r="A41" s="255"/>
      <c r="B41" s="104" t="s">
        <v>30</v>
      </c>
      <c r="C41" s="40"/>
      <c r="D41" s="11"/>
      <c r="E41" s="11"/>
      <c r="F41" s="11"/>
      <c r="G41" s="11"/>
      <c r="H41" s="11"/>
      <c r="I41" s="11"/>
      <c r="J41" s="11"/>
      <c r="K41" s="11"/>
      <c r="L41" s="11"/>
      <c r="M41" s="10"/>
      <c r="N41" s="10"/>
      <c r="O41" s="10"/>
      <c r="P41" s="10"/>
      <c r="Q41" s="10"/>
      <c r="R41" s="10"/>
      <c r="S41" s="10"/>
      <c r="T41" s="10"/>
      <c r="U41" s="10"/>
      <c r="V41" s="10"/>
      <c r="W41" s="10"/>
      <c r="X41" s="255"/>
    </row>
    <row r="42" spans="1:24" x14ac:dyDescent="0.15">
      <c r="A42" s="255"/>
      <c r="B42" s="104" t="s">
        <v>31</v>
      </c>
      <c r="C42" s="40"/>
      <c r="D42" s="11"/>
      <c r="E42" s="11"/>
      <c r="F42" s="11"/>
      <c r="G42" s="11"/>
      <c r="H42" s="11"/>
      <c r="I42" s="11"/>
      <c r="J42" s="11"/>
      <c r="K42" s="11"/>
      <c r="L42" s="11"/>
      <c r="M42" s="10"/>
      <c r="N42" s="10"/>
      <c r="O42" s="10"/>
      <c r="P42" s="10"/>
      <c r="Q42" s="10"/>
      <c r="R42" s="10"/>
      <c r="S42" s="10"/>
      <c r="T42" s="10"/>
      <c r="U42" s="10"/>
      <c r="V42" s="10"/>
      <c r="W42" s="10"/>
      <c r="X42" s="255"/>
    </row>
    <row r="43" spans="1:24" x14ac:dyDescent="0.15">
      <c r="A43" s="255"/>
      <c r="B43" s="104" t="s">
        <v>32</v>
      </c>
      <c r="C43" s="40"/>
      <c r="D43" s="11"/>
      <c r="E43" s="11"/>
      <c r="F43" s="11"/>
      <c r="G43" s="11"/>
      <c r="H43" s="11"/>
      <c r="I43" s="11"/>
      <c r="J43" s="11"/>
      <c r="K43" s="11"/>
      <c r="L43" s="11"/>
      <c r="M43" s="10"/>
      <c r="N43" s="10"/>
      <c r="O43" s="10"/>
      <c r="P43" s="10"/>
      <c r="Q43" s="10"/>
      <c r="R43" s="10"/>
      <c r="S43" s="10"/>
      <c r="T43" s="10"/>
      <c r="U43" s="10"/>
      <c r="V43" s="10"/>
      <c r="W43" s="10"/>
      <c r="X43" s="255"/>
    </row>
    <row r="44" spans="1:24" x14ac:dyDescent="0.15">
      <c r="A44" s="255"/>
      <c r="B44" s="104" t="s">
        <v>33</v>
      </c>
      <c r="C44" s="40"/>
      <c r="D44" s="11"/>
      <c r="E44" s="11"/>
      <c r="F44" s="11"/>
      <c r="G44" s="11"/>
      <c r="H44" s="11"/>
      <c r="I44" s="11"/>
      <c r="J44" s="11"/>
      <c r="K44" s="11"/>
      <c r="L44" s="11"/>
      <c r="M44" s="10"/>
      <c r="N44" s="10"/>
      <c r="O44" s="10"/>
      <c r="P44" s="10"/>
      <c r="Q44" s="10"/>
      <c r="R44" s="10"/>
      <c r="S44" s="10"/>
      <c r="T44" s="10"/>
      <c r="U44" s="10"/>
      <c r="V44" s="10"/>
      <c r="W44" s="10"/>
      <c r="X44" s="255"/>
    </row>
    <row r="45" spans="1:24" x14ac:dyDescent="0.15">
      <c r="A45" s="255"/>
      <c r="B45" s="104" t="s">
        <v>25</v>
      </c>
      <c r="C45" s="40"/>
      <c r="D45" s="11"/>
      <c r="E45" s="11"/>
      <c r="F45" s="11"/>
      <c r="G45" s="11"/>
      <c r="H45" s="11"/>
      <c r="I45" s="11"/>
      <c r="J45" s="11"/>
      <c r="K45" s="11"/>
      <c r="L45" s="11"/>
      <c r="M45" s="10"/>
      <c r="N45" s="10"/>
      <c r="O45" s="10"/>
      <c r="P45" s="10"/>
      <c r="Q45" s="10"/>
      <c r="R45" s="10"/>
      <c r="S45" s="10"/>
      <c r="T45" s="10"/>
      <c r="U45" s="10"/>
      <c r="V45" s="10"/>
      <c r="W45" s="10"/>
      <c r="X45" s="255"/>
    </row>
    <row r="46" spans="1:24" x14ac:dyDescent="0.15">
      <c r="A46" s="255"/>
      <c r="B46" s="104" t="s">
        <v>24</v>
      </c>
      <c r="C46" s="40"/>
      <c r="D46" s="11"/>
      <c r="E46" s="11"/>
      <c r="F46" s="11"/>
      <c r="G46" s="11"/>
      <c r="H46" s="11"/>
      <c r="I46" s="11"/>
      <c r="J46" s="11"/>
      <c r="K46" s="11"/>
      <c r="L46" s="11"/>
      <c r="M46" s="10"/>
      <c r="N46" s="10"/>
      <c r="O46" s="10"/>
      <c r="P46" s="10"/>
      <c r="Q46" s="10"/>
      <c r="R46" s="10"/>
      <c r="S46" s="10"/>
      <c r="T46" s="10"/>
      <c r="U46" s="10"/>
      <c r="V46" s="10"/>
      <c r="W46" s="10"/>
      <c r="X46" s="255"/>
    </row>
    <row r="47" spans="1:24" x14ac:dyDescent="0.15">
      <c r="A47" s="256"/>
      <c r="B47" s="104" t="s">
        <v>21</v>
      </c>
      <c r="C47" s="40"/>
      <c r="D47" s="11"/>
      <c r="E47" s="11"/>
      <c r="F47" s="11"/>
      <c r="G47" s="11"/>
      <c r="H47" s="11"/>
      <c r="I47" s="11"/>
      <c r="J47" s="11"/>
      <c r="K47" s="11"/>
      <c r="L47" s="11"/>
      <c r="M47" s="10"/>
      <c r="N47" s="10"/>
      <c r="O47" s="10"/>
      <c r="P47" s="10"/>
      <c r="Q47" s="10"/>
      <c r="R47" s="10"/>
      <c r="S47" s="10"/>
      <c r="T47" s="10"/>
      <c r="U47" s="10"/>
      <c r="V47" s="10"/>
      <c r="W47" s="10"/>
      <c r="X47" s="256"/>
    </row>
  </sheetData>
  <sheetProtection password="C658" sheet="1" objects="1" scenarios="1" selectLockedCells="1"/>
  <mergeCells count="6">
    <mergeCell ref="A1:A47"/>
    <mergeCell ref="B1:C1"/>
    <mergeCell ref="X1:X47"/>
    <mergeCell ref="B2:C2"/>
    <mergeCell ref="C33:R33"/>
    <mergeCell ref="B37:H37"/>
  </mergeCells>
  <phoneticPr fontId="11" type="noConversion"/>
  <hyperlinks>
    <hyperlink ref="C34" r:id="rId1" xr:uid="{00000000-0004-0000-0D00-000000000000}"/>
  </hyperlinks>
  <pageMargins left="0.75" right="0.25" top="1" bottom="1" header="0.5" footer="0.5"/>
  <pageSetup orientation="portrait" horizontalDpi="4294967293" verticalDpi="0" r:id="rId2"/>
  <headerFooter alignWithMargins="0">
    <oddHeader>&amp;C&amp;"Arial,Bold"&amp;14EagleRequiredTrax&amp;"Arial,Regular"&amp;10
&amp;"Arial,Bold"&amp;12First Aid Merit Badge - &amp;D</oddHead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X27"/>
  <sheetViews>
    <sheetView showGridLines="0" workbookViewId="0" xr3:uid="{33642244-9AC9-5136-AF77-195C889548CE}">
      <pane xSplit="3" ySplit="2" topLeftCell="D4"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style="92" customWidth="1"/>
    <col min="2" max="2" width="4.28515625" style="212" customWidth="1"/>
    <col min="3" max="3" width="52.42578125" style="92" customWidth="1"/>
    <col min="4" max="24" width="3.42578125" style="92" customWidth="1"/>
    <col min="25" max="16384" width="9.140625" style="92"/>
  </cols>
  <sheetData>
    <row r="1" spans="1:24" ht="74.25" customHeight="1" thickBot="1" x14ac:dyDescent="0.2">
      <c r="A1" s="273" t="s">
        <v>589</v>
      </c>
      <c r="B1" s="276" t="s">
        <v>580</v>
      </c>
      <c r="C1" s="277"/>
      <c r="D1" s="204" t="str">
        <f>'[1]Scout 1'!$A1</f>
        <v>Scout 1</v>
      </c>
      <c r="E1" s="204" t="str">
        <f>'[1]Scout 2'!$A1</f>
        <v>Scout 2</v>
      </c>
      <c r="F1" s="204" t="str">
        <f>'[1]Scout 3'!$A1</f>
        <v>Scout 3</v>
      </c>
      <c r="G1" s="204" t="str">
        <f>'[1]Scout 4'!$A1</f>
        <v>Scout 4</v>
      </c>
      <c r="H1" s="204" t="str">
        <f>'[1]Scout 5'!$A1</f>
        <v>Scout 5</v>
      </c>
      <c r="I1" s="204" t="str">
        <f>'[1]Scout 6'!$A1</f>
        <v>Scout 6</v>
      </c>
      <c r="J1" s="204" t="str">
        <f>'[1]Scout 7'!$A1</f>
        <v>Scout 7</v>
      </c>
      <c r="K1" s="204" t="str">
        <f>'[1]Scout 8'!$A1</f>
        <v>Scout 8</v>
      </c>
      <c r="L1" s="204" t="str">
        <f>'[1]Scout 9'!$A1</f>
        <v>Scout 9</v>
      </c>
      <c r="M1" s="204" t="str">
        <f>'[1]Scout 10'!$A1</f>
        <v>Scout 10</v>
      </c>
      <c r="N1" s="204" t="str">
        <f>'[1]Scout 11'!$A1</f>
        <v>Scout 11</v>
      </c>
      <c r="O1" s="204" t="str">
        <f>'[1]Scout 12'!$A1</f>
        <v>Scout 12</v>
      </c>
      <c r="P1" s="204" t="str">
        <f>'[1]Scout 13'!$A1</f>
        <v>Scout 13</v>
      </c>
      <c r="Q1" s="204" t="str">
        <f>'[1]Scout 14'!$A1</f>
        <v>Scout 14</v>
      </c>
      <c r="R1" s="204" t="str">
        <f>'[1]Scout 15'!$A1</f>
        <v>Scout 15</v>
      </c>
      <c r="S1" s="204" t="str">
        <f>'[1]Scout 16'!$A1</f>
        <v>Scout 16</v>
      </c>
      <c r="T1" s="204" t="str">
        <f>'[1]Scout 17'!$A1</f>
        <v>Scout 17</v>
      </c>
      <c r="U1" s="204" t="str">
        <f>'[1]Scout 18'!$A1</f>
        <v>Scout 18</v>
      </c>
      <c r="V1" s="204" t="str">
        <f>'[1]Scout 19'!$A1</f>
        <v>Scout 19</v>
      </c>
      <c r="W1" s="204" t="str">
        <f>'[1]Scout 20'!$A1</f>
        <v>Scout 20</v>
      </c>
      <c r="X1" s="273" t="s">
        <v>589</v>
      </c>
    </row>
    <row r="2" spans="1:24" ht="15.75" customHeight="1" thickBot="1" x14ac:dyDescent="0.2">
      <c r="A2" s="274"/>
      <c r="B2" s="278" t="s">
        <v>73</v>
      </c>
      <c r="C2" s="279"/>
      <c r="D2" s="205" t="str">
        <f>IF(OR(COUNTIF(D3:D10,"*")&gt;0, ISNUMBER(D8), ISNUMBER(D10)), IF(COUNTIF(D3:D10,"*")+COUNTIF(D8,"&gt;4")+COUNTIF(D10,"&gt;5")&gt;7, "C", (COUNTIF(D3:D10,"*")+COUNTIF(D8,"&gt;4")+COUNTIF(D10,"&gt;5"))/8*100),"")</f>
        <v/>
      </c>
      <c r="E2" s="205" t="str">
        <f t="shared" ref="E2:W2" si="0">IF(OR(COUNTIF(E3:E10,"*")&gt;0, ISNUMBER(E8), ISNUMBER(E10)), IF(COUNTIF(E3:E10,"*")+COUNTIF(E8,"&gt;4")+COUNTIF(E10,"&gt;5")&gt;7, "C", (COUNTIF(E3:E10,"*")+COUNTIF(E8,"&gt;4")+COUNTIF(E10,"&gt;5"))/8*100),"")</f>
        <v/>
      </c>
      <c r="F2" s="205" t="str">
        <f t="shared" si="0"/>
        <v/>
      </c>
      <c r="G2" s="205" t="str">
        <f t="shared" si="0"/>
        <v/>
      </c>
      <c r="H2" s="205" t="str">
        <f t="shared" si="0"/>
        <v/>
      </c>
      <c r="I2" s="205" t="str">
        <f t="shared" si="0"/>
        <v/>
      </c>
      <c r="J2" s="205" t="str">
        <f t="shared" si="0"/>
        <v/>
      </c>
      <c r="K2" s="205" t="str">
        <f t="shared" si="0"/>
        <v/>
      </c>
      <c r="L2" s="205" t="str">
        <f t="shared" si="0"/>
        <v/>
      </c>
      <c r="M2" s="205" t="str">
        <f t="shared" si="0"/>
        <v/>
      </c>
      <c r="N2" s="205" t="str">
        <f t="shared" si="0"/>
        <v/>
      </c>
      <c r="O2" s="205" t="str">
        <f t="shared" si="0"/>
        <v/>
      </c>
      <c r="P2" s="205" t="str">
        <f t="shared" si="0"/>
        <v/>
      </c>
      <c r="Q2" s="205" t="str">
        <f t="shared" si="0"/>
        <v/>
      </c>
      <c r="R2" s="205" t="str">
        <f t="shared" si="0"/>
        <v/>
      </c>
      <c r="S2" s="205" t="str">
        <f t="shared" si="0"/>
        <v/>
      </c>
      <c r="T2" s="205" t="str">
        <f t="shared" si="0"/>
        <v/>
      </c>
      <c r="U2" s="205" t="str">
        <f t="shared" si="0"/>
        <v/>
      </c>
      <c r="V2" s="205" t="str">
        <f t="shared" si="0"/>
        <v/>
      </c>
      <c r="W2" s="205" t="str">
        <f t="shared" si="0"/>
        <v/>
      </c>
      <c r="X2" s="274"/>
    </row>
    <row r="3" spans="1:24" ht="38.25" customHeight="1" x14ac:dyDescent="0.15">
      <c r="A3" s="274"/>
      <c r="B3" s="206" t="s">
        <v>130</v>
      </c>
      <c r="C3" s="207" t="s">
        <v>581</v>
      </c>
      <c r="D3" s="208"/>
      <c r="E3" s="208"/>
      <c r="F3" s="208"/>
      <c r="G3" s="208"/>
      <c r="H3" s="208"/>
      <c r="I3" s="208"/>
      <c r="J3" s="208"/>
      <c r="K3" s="208"/>
      <c r="L3" s="208"/>
      <c r="M3" s="208"/>
      <c r="N3" s="208"/>
      <c r="O3" s="208"/>
      <c r="P3" s="208"/>
      <c r="Q3" s="208"/>
      <c r="R3" s="208"/>
      <c r="S3" s="208"/>
      <c r="T3" s="208"/>
      <c r="U3" s="208"/>
      <c r="V3" s="208"/>
      <c r="W3" s="208"/>
      <c r="X3" s="274"/>
    </row>
    <row r="4" spans="1:24" ht="58.5" x14ac:dyDescent="0.15">
      <c r="A4" s="274"/>
      <c r="B4" s="206" t="s">
        <v>105</v>
      </c>
      <c r="C4" s="207" t="s">
        <v>582</v>
      </c>
      <c r="D4" s="209"/>
      <c r="E4" s="209"/>
      <c r="F4" s="209"/>
      <c r="G4" s="209"/>
      <c r="H4" s="209"/>
      <c r="I4" s="209"/>
      <c r="J4" s="209"/>
      <c r="K4" s="209"/>
      <c r="L4" s="209"/>
      <c r="M4" s="209"/>
      <c r="N4" s="209"/>
      <c r="O4" s="209"/>
      <c r="P4" s="209"/>
      <c r="Q4" s="209"/>
      <c r="R4" s="209"/>
      <c r="S4" s="209"/>
      <c r="T4" s="209"/>
      <c r="U4" s="209"/>
      <c r="V4" s="209"/>
      <c r="W4" s="209"/>
      <c r="X4" s="274"/>
    </row>
    <row r="5" spans="1:24" ht="46.5" x14ac:dyDescent="0.15">
      <c r="A5" s="274"/>
      <c r="B5" s="210">
        <v>2</v>
      </c>
      <c r="C5" s="207" t="s">
        <v>583</v>
      </c>
      <c r="D5" s="209"/>
      <c r="E5" s="209"/>
      <c r="F5" s="209"/>
      <c r="G5" s="209"/>
      <c r="H5" s="209"/>
      <c r="I5" s="209"/>
      <c r="J5" s="209"/>
      <c r="K5" s="209"/>
      <c r="L5" s="209"/>
      <c r="M5" s="209"/>
      <c r="N5" s="209"/>
      <c r="O5" s="209"/>
      <c r="P5" s="209"/>
      <c r="Q5" s="209"/>
      <c r="R5" s="209"/>
      <c r="S5" s="209"/>
      <c r="T5" s="209"/>
      <c r="U5" s="209"/>
      <c r="V5" s="209"/>
      <c r="W5" s="209"/>
      <c r="X5" s="274"/>
    </row>
    <row r="6" spans="1:24" ht="35.25" x14ac:dyDescent="0.15">
      <c r="A6" s="274"/>
      <c r="B6" s="210">
        <v>3</v>
      </c>
      <c r="C6" s="207" t="s">
        <v>584</v>
      </c>
      <c r="D6" s="209"/>
      <c r="E6" s="209"/>
      <c r="F6" s="209"/>
      <c r="G6" s="209"/>
      <c r="H6" s="209"/>
      <c r="I6" s="209"/>
      <c r="J6" s="209"/>
      <c r="K6" s="209"/>
      <c r="L6" s="209"/>
      <c r="M6" s="209"/>
      <c r="N6" s="209"/>
      <c r="O6" s="209"/>
      <c r="P6" s="209"/>
      <c r="Q6" s="209"/>
      <c r="R6" s="209"/>
      <c r="S6" s="209"/>
      <c r="T6" s="209"/>
      <c r="U6" s="209"/>
      <c r="V6" s="209"/>
      <c r="W6" s="209"/>
      <c r="X6" s="274"/>
    </row>
    <row r="7" spans="1:24" ht="35.25" x14ac:dyDescent="0.15">
      <c r="A7" s="274"/>
      <c r="B7" s="210">
        <v>4</v>
      </c>
      <c r="C7" s="207" t="s">
        <v>585</v>
      </c>
      <c r="D7" s="209"/>
      <c r="E7" s="209"/>
      <c r="F7" s="209"/>
      <c r="G7" s="209"/>
      <c r="H7" s="209"/>
      <c r="I7" s="209"/>
      <c r="J7" s="209"/>
      <c r="K7" s="209"/>
      <c r="L7" s="209"/>
      <c r="M7" s="209"/>
      <c r="N7" s="209"/>
      <c r="O7" s="209"/>
      <c r="P7" s="209"/>
      <c r="Q7" s="209"/>
      <c r="R7" s="209"/>
      <c r="S7" s="209"/>
      <c r="T7" s="209"/>
      <c r="U7" s="209"/>
      <c r="V7" s="209"/>
      <c r="W7" s="209"/>
      <c r="X7" s="274"/>
    </row>
    <row r="8" spans="1:24" ht="60.75" x14ac:dyDescent="0.15">
      <c r="A8" s="274"/>
      <c r="B8" s="210">
        <v>5</v>
      </c>
      <c r="C8" s="207" t="s">
        <v>586</v>
      </c>
      <c r="D8" s="209"/>
      <c r="E8" s="209"/>
      <c r="F8" s="209"/>
      <c r="G8" s="209"/>
      <c r="H8" s="209"/>
      <c r="I8" s="209"/>
      <c r="J8" s="209"/>
      <c r="K8" s="209"/>
      <c r="L8" s="209"/>
      <c r="M8" s="209"/>
      <c r="N8" s="209"/>
      <c r="O8" s="209"/>
      <c r="P8" s="209"/>
      <c r="Q8" s="209"/>
      <c r="R8" s="209"/>
      <c r="S8" s="209"/>
      <c r="T8" s="209"/>
      <c r="U8" s="209"/>
      <c r="V8" s="209"/>
      <c r="W8" s="209"/>
      <c r="X8" s="274"/>
    </row>
    <row r="9" spans="1:24" ht="48.75" x14ac:dyDescent="0.15">
      <c r="A9" s="274"/>
      <c r="B9" s="210">
        <v>6</v>
      </c>
      <c r="C9" s="207" t="s">
        <v>587</v>
      </c>
      <c r="D9" s="209"/>
      <c r="E9" s="211"/>
      <c r="F9" s="211"/>
      <c r="G9" s="211"/>
      <c r="H9" s="211"/>
      <c r="I9" s="211"/>
      <c r="J9" s="211"/>
      <c r="K9" s="211"/>
      <c r="L9" s="211"/>
      <c r="M9" s="211"/>
      <c r="N9" s="211"/>
      <c r="O9" s="211"/>
      <c r="P9" s="211"/>
      <c r="Q9" s="211"/>
      <c r="R9" s="211"/>
      <c r="S9" s="211"/>
      <c r="T9" s="211"/>
      <c r="U9" s="211"/>
      <c r="V9" s="211"/>
      <c r="W9" s="211"/>
      <c r="X9" s="274"/>
    </row>
    <row r="10" spans="1:24" ht="58.5" x14ac:dyDescent="0.15">
      <c r="A10" s="274"/>
      <c r="B10" s="210">
        <v>7</v>
      </c>
      <c r="C10" s="207" t="s">
        <v>588</v>
      </c>
      <c r="D10" s="209"/>
      <c r="E10" s="211"/>
      <c r="F10" s="211"/>
      <c r="G10" s="211"/>
      <c r="H10" s="211"/>
      <c r="I10" s="211"/>
      <c r="J10" s="211"/>
      <c r="K10" s="211"/>
      <c r="L10" s="211"/>
      <c r="M10" s="211"/>
      <c r="N10" s="211"/>
      <c r="O10" s="211"/>
      <c r="P10" s="211"/>
      <c r="Q10" s="211"/>
      <c r="R10" s="211"/>
      <c r="S10" s="211"/>
      <c r="T10" s="211"/>
      <c r="U10" s="211"/>
      <c r="V10" s="211"/>
      <c r="W10" s="211"/>
      <c r="X10" s="274"/>
    </row>
    <row r="11" spans="1:24" x14ac:dyDescent="0.15">
      <c r="A11" s="274"/>
      <c r="X11" s="274"/>
    </row>
    <row r="12" spans="1:24" ht="12.75" customHeight="1" x14ac:dyDescent="0.15">
      <c r="A12" s="274"/>
      <c r="B12" s="213"/>
      <c r="C12" s="214"/>
      <c r="D12" s="215"/>
      <c r="E12" s="215"/>
      <c r="F12" s="215"/>
      <c r="G12" s="215"/>
      <c r="H12" s="215"/>
      <c r="I12" s="215"/>
      <c r="J12" s="215"/>
      <c r="K12" s="215"/>
      <c r="L12" s="215"/>
      <c r="M12" s="216"/>
      <c r="N12" s="216"/>
      <c r="O12" s="216"/>
      <c r="P12" s="216"/>
      <c r="Q12" s="216"/>
      <c r="R12" s="216"/>
      <c r="S12" s="216"/>
      <c r="T12" s="216"/>
      <c r="U12" s="216"/>
      <c r="V12" s="216"/>
      <c r="W12" s="216"/>
      <c r="X12" s="274"/>
    </row>
    <row r="13" spans="1:24" ht="25.5" customHeight="1" x14ac:dyDescent="0.15">
      <c r="A13" s="274"/>
      <c r="B13" s="213"/>
      <c r="C13" s="224" t="str">
        <f>[1]Instructions!B14</f>
        <v>For a printed copy of the full text of the exact requirements, please get a merit badge book from your local scout shop, or go to boyslife.org/merit-badges/</v>
      </c>
      <c r="D13" s="280"/>
      <c r="E13" s="280"/>
      <c r="F13" s="280"/>
      <c r="G13" s="280"/>
      <c r="H13" s="280"/>
      <c r="I13" s="280"/>
      <c r="J13" s="280"/>
      <c r="K13" s="280"/>
      <c r="L13" s="280"/>
      <c r="M13" s="280"/>
      <c r="N13" s="280"/>
      <c r="O13" s="280"/>
      <c r="P13" s="280"/>
      <c r="Q13" s="280"/>
      <c r="R13" s="280"/>
      <c r="X13" s="274"/>
    </row>
    <row r="14" spans="1:24" x14ac:dyDescent="0.15">
      <c r="A14" s="274"/>
      <c r="B14" s="213"/>
      <c r="C14" s="217" t="s">
        <v>642</v>
      </c>
      <c r="D14" s="217"/>
      <c r="I14" s="215"/>
      <c r="J14" s="215"/>
      <c r="K14" s="215"/>
      <c r="L14" s="215"/>
      <c r="M14" s="216"/>
      <c r="N14" s="216"/>
      <c r="O14" s="216"/>
      <c r="P14" s="216"/>
      <c r="Q14" s="216"/>
      <c r="R14" s="216"/>
      <c r="S14" s="216"/>
      <c r="T14" s="216"/>
      <c r="U14" s="216"/>
      <c r="V14" s="216"/>
      <c r="W14" s="216"/>
      <c r="X14" s="274"/>
    </row>
    <row r="15" spans="1:24" ht="12.75" customHeight="1" x14ac:dyDescent="0.15">
      <c r="A15" s="274"/>
      <c r="B15" s="213"/>
      <c r="C15" s="214"/>
      <c r="D15" s="215"/>
      <c r="E15" s="215"/>
      <c r="F15" s="215"/>
      <c r="G15" s="215"/>
      <c r="H15" s="215"/>
      <c r="I15" s="215"/>
      <c r="J15" s="215"/>
      <c r="K15" s="215"/>
      <c r="L15" s="215"/>
      <c r="M15" s="216"/>
      <c r="N15" s="216"/>
      <c r="O15" s="216"/>
      <c r="P15" s="216"/>
      <c r="Q15" s="216"/>
      <c r="R15" s="216"/>
      <c r="S15" s="216"/>
      <c r="T15" s="216"/>
      <c r="U15" s="216"/>
      <c r="V15" s="216"/>
      <c r="W15" s="216"/>
      <c r="X15" s="274"/>
    </row>
    <row r="16" spans="1:24" ht="12.75" customHeight="1" x14ac:dyDescent="0.15">
      <c r="A16" s="274"/>
      <c r="B16" s="213"/>
      <c r="C16" s="214"/>
      <c r="D16" s="215"/>
      <c r="E16" s="215"/>
      <c r="F16" s="215"/>
      <c r="G16" s="215"/>
      <c r="H16" s="215"/>
      <c r="I16" s="215"/>
      <c r="J16" s="215"/>
      <c r="K16" s="215"/>
      <c r="L16" s="215"/>
      <c r="M16" s="216"/>
      <c r="N16" s="216"/>
      <c r="O16" s="216"/>
      <c r="P16" s="216"/>
      <c r="Q16" s="216"/>
      <c r="R16" s="216"/>
      <c r="S16" s="216"/>
      <c r="T16" s="216"/>
      <c r="U16" s="216"/>
      <c r="V16" s="216"/>
      <c r="W16" s="216"/>
      <c r="X16" s="274"/>
    </row>
    <row r="17" spans="1:24" x14ac:dyDescent="0.15">
      <c r="A17" s="274"/>
      <c r="B17" s="281" t="s">
        <v>65</v>
      </c>
      <c r="C17" s="281"/>
      <c r="D17" s="281"/>
      <c r="E17" s="281"/>
      <c r="F17" s="281"/>
      <c r="G17" s="281"/>
      <c r="H17" s="215"/>
      <c r="I17" s="215"/>
      <c r="J17" s="215"/>
      <c r="K17" s="215"/>
      <c r="L17" s="215"/>
      <c r="M17" s="216"/>
      <c r="N17" s="216"/>
      <c r="O17" s="216"/>
      <c r="P17" s="216"/>
      <c r="Q17" s="216"/>
      <c r="R17" s="216"/>
      <c r="S17" s="216"/>
      <c r="T17" s="216"/>
      <c r="U17" s="216"/>
      <c r="V17" s="216"/>
      <c r="W17" s="216"/>
      <c r="X17" s="274"/>
    </row>
    <row r="18" spans="1:24" x14ac:dyDescent="0.15">
      <c r="A18" s="274"/>
      <c r="B18" s="218" t="s">
        <v>19</v>
      </c>
      <c r="C18" s="219"/>
      <c r="D18" s="215"/>
      <c r="E18" s="215"/>
      <c r="F18" s="215"/>
      <c r="G18" s="215"/>
      <c r="H18" s="215"/>
      <c r="I18" s="215"/>
      <c r="J18" s="215"/>
      <c r="K18" s="215"/>
      <c r="L18" s="215"/>
      <c r="M18" s="216"/>
      <c r="N18" s="216"/>
      <c r="O18" s="216"/>
      <c r="P18" s="216"/>
      <c r="Q18" s="216"/>
      <c r="R18" s="216"/>
      <c r="S18" s="216"/>
      <c r="T18" s="216"/>
      <c r="U18" s="216"/>
      <c r="V18" s="216"/>
      <c r="W18" s="216"/>
      <c r="X18" s="274"/>
    </row>
    <row r="19" spans="1:24" x14ac:dyDescent="0.15">
      <c r="A19" s="274"/>
      <c r="B19" s="218" t="s">
        <v>20</v>
      </c>
      <c r="C19" s="220"/>
      <c r="D19" s="215"/>
      <c r="E19" s="215"/>
      <c r="F19" s="215"/>
      <c r="G19" s="215"/>
      <c r="H19" s="215"/>
      <c r="I19" s="215"/>
      <c r="J19" s="215"/>
      <c r="K19" s="215"/>
      <c r="L19" s="215"/>
      <c r="M19" s="216"/>
      <c r="N19" s="216"/>
      <c r="O19" s="216"/>
      <c r="P19" s="216"/>
      <c r="Q19" s="216"/>
      <c r="R19" s="216"/>
      <c r="S19" s="216"/>
      <c r="T19" s="216"/>
      <c r="U19" s="216"/>
      <c r="V19" s="216"/>
      <c r="W19" s="216"/>
      <c r="X19" s="274"/>
    </row>
    <row r="20" spans="1:24" x14ac:dyDescent="0.15">
      <c r="A20" s="274"/>
      <c r="B20" s="218" t="s">
        <v>29</v>
      </c>
      <c r="C20" s="220"/>
      <c r="D20" s="215"/>
      <c r="E20" s="215"/>
      <c r="F20" s="215"/>
      <c r="G20" s="215"/>
      <c r="H20" s="215"/>
      <c r="I20" s="215"/>
      <c r="J20" s="215"/>
      <c r="K20" s="215"/>
      <c r="L20" s="215"/>
      <c r="M20" s="216"/>
      <c r="N20" s="216"/>
      <c r="O20" s="216"/>
      <c r="P20" s="216"/>
      <c r="Q20" s="216"/>
      <c r="R20" s="216"/>
      <c r="S20" s="216"/>
      <c r="T20" s="216"/>
      <c r="U20" s="216"/>
      <c r="V20" s="216"/>
      <c r="W20" s="216"/>
      <c r="X20" s="274"/>
    </row>
    <row r="21" spans="1:24" x14ac:dyDescent="0.15">
      <c r="A21" s="274"/>
      <c r="B21" s="218" t="s">
        <v>30</v>
      </c>
      <c r="C21" s="220"/>
      <c r="D21" s="215"/>
      <c r="E21" s="215"/>
      <c r="F21" s="215"/>
      <c r="G21" s="215"/>
      <c r="H21" s="215"/>
      <c r="I21" s="215"/>
      <c r="J21" s="215"/>
      <c r="K21" s="215"/>
      <c r="L21" s="215"/>
      <c r="M21" s="216"/>
      <c r="N21" s="216"/>
      <c r="O21" s="216"/>
      <c r="P21" s="216"/>
      <c r="Q21" s="216"/>
      <c r="R21" s="216"/>
      <c r="S21" s="216"/>
      <c r="T21" s="216"/>
      <c r="U21" s="216"/>
      <c r="V21" s="216"/>
      <c r="W21" s="216"/>
      <c r="X21" s="274"/>
    </row>
    <row r="22" spans="1:24" x14ac:dyDescent="0.15">
      <c r="A22" s="274"/>
      <c r="B22" s="218" t="s">
        <v>31</v>
      </c>
      <c r="C22" s="220"/>
      <c r="D22" s="215"/>
      <c r="E22" s="215"/>
      <c r="F22" s="215"/>
      <c r="G22" s="215"/>
      <c r="H22" s="215"/>
      <c r="I22" s="215"/>
      <c r="J22" s="215"/>
      <c r="K22" s="215"/>
      <c r="L22" s="215"/>
      <c r="M22" s="216"/>
      <c r="N22" s="216"/>
      <c r="O22" s="216"/>
      <c r="P22" s="216"/>
      <c r="Q22" s="216"/>
      <c r="R22" s="216"/>
      <c r="S22" s="216"/>
      <c r="T22" s="216"/>
      <c r="U22" s="216"/>
      <c r="V22" s="216"/>
      <c r="W22" s="216"/>
      <c r="X22" s="274"/>
    </row>
    <row r="23" spans="1:24" x14ac:dyDescent="0.15">
      <c r="A23" s="274"/>
      <c r="B23" s="218" t="s">
        <v>32</v>
      </c>
      <c r="C23" s="220"/>
      <c r="D23" s="215"/>
      <c r="E23" s="215"/>
      <c r="F23" s="215"/>
      <c r="G23" s="215"/>
      <c r="H23" s="215"/>
      <c r="I23" s="215"/>
      <c r="J23" s="215"/>
      <c r="K23" s="215"/>
      <c r="L23" s="215"/>
      <c r="M23" s="216"/>
      <c r="N23" s="216"/>
      <c r="O23" s="216"/>
      <c r="P23" s="216"/>
      <c r="Q23" s="216"/>
      <c r="R23" s="216"/>
      <c r="S23" s="216"/>
      <c r="T23" s="216"/>
      <c r="U23" s="216"/>
      <c r="V23" s="216"/>
      <c r="W23" s="216"/>
      <c r="X23" s="274"/>
    </row>
    <row r="24" spans="1:24" x14ac:dyDescent="0.15">
      <c r="A24" s="274"/>
      <c r="B24" s="218" t="s">
        <v>33</v>
      </c>
      <c r="C24" s="220"/>
      <c r="D24" s="215"/>
      <c r="E24" s="215"/>
      <c r="F24" s="215"/>
      <c r="G24" s="215"/>
      <c r="H24" s="215"/>
      <c r="I24" s="215"/>
      <c r="J24" s="215"/>
      <c r="K24" s="215"/>
      <c r="L24" s="215"/>
      <c r="M24" s="216"/>
      <c r="N24" s="216"/>
      <c r="O24" s="216"/>
      <c r="P24" s="216"/>
      <c r="Q24" s="216"/>
      <c r="R24" s="216"/>
      <c r="S24" s="216"/>
      <c r="T24" s="216"/>
      <c r="U24" s="216"/>
      <c r="V24" s="216"/>
      <c r="W24" s="216"/>
      <c r="X24" s="274"/>
    </row>
    <row r="25" spans="1:24" x14ac:dyDescent="0.15">
      <c r="A25" s="274"/>
      <c r="B25" s="218" t="s">
        <v>25</v>
      </c>
      <c r="C25" s="220"/>
      <c r="D25" s="215"/>
      <c r="E25" s="215"/>
      <c r="F25" s="215"/>
      <c r="G25" s="215"/>
      <c r="H25" s="215"/>
      <c r="I25" s="215"/>
      <c r="J25" s="215"/>
      <c r="K25" s="215"/>
      <c r="L25" s="215"/>
      <c r="M25" s="216"/>
      <c r="N25" s="216"/>
      <c r="O25" s="216"/>
      <c r="P25" s="216"/>
      <c r="Q25" s="216"/>
      <c r="R25" s="216"/>
      <c r="S25" s="216"/>
      <c r="T25" s="216"/>
      <c r="U25" s="216"/>
      <c r="V25" s="216"/>
      <c r="W25" s="216"/>
      <c r="X25" s="274"/>
    </row>
    <row r="26" spans="1:24" x14ac:dyDescent="0.15">
      <c r="A26" s="274"/>
      <c r="B26" s="218" t="s">
        <v>24</v>
      </c>
      <c r="C26" s="220"/>
      <c r="D26" s="215"/>
      <c r="E26" s="215"/>
      <c r="F26" s="215"/>
      <c r="G26" s="215"/>
      <c r="H26" s="215"/>
      <c r="I26" s="215"/>
      <c r="J26" s="215"/>
      <c r="K26" s="215"/>
      <c r="L26" s="215"/>
      <c r="M26" s="216"/>
      <c r="N26" s="216"/>
      <c r="O26" s="216"/>
      <c r="P26" s="216"/>
      <c r="Q26" s="216"/>
      <c r="R26" s="216"/>
      <c r="S26" s="216"/>
      <c r="T26" s="216"/>
      <c r="U26" s="216"/>
      <c r="V26" s="216"/>
      <c r="W26" s="216"/>
      <c r="X26" s="274"/>
    </row>
    <row r="27" spans="1:24" x14ac:dyDescent="0.15">
      <c r="A27" s="275"/>
      <c r="B27" s="218" t="s">
        <v>21</v>
      </c>
      <c r="C27" s="220"/>
      <c r="D27" s="215"/>
      <c r="E27" s="215"/>
      <c r="F27" s="215"/>
      <c r="G27" s="215"/>
      <c r="H27" s="215"/>
      <c r="I27" s="215"/>
      <c r="J27" s="215"/>
      <c r="K27" s="215"/>
      <c r="L27" s="215"/>
      <c r="M27" s="216"/>
      <c r="N27" s="216"/>
      <c r="O27" s="216"/>
      <c r="P27" s="216"/>
      <c r="Q27" s="216"/>
      <c r="R27" s="216"/>
      <c r="S27" s="216"/>
      <c r="T27" s="216"/>
      <c r="U27" s="216"/>
      <c r="V27" s="216"/>
      <c r="W27" s="216"/>
      <c r="X27" s="275"/>
    </row>
  </sheetData>
  <sheetProtection password="C658" sheet="1" objects="1" scenarios="1" selectLockedCells="1"/>
  <mergeCells count="6">
    <mergeCell ref="A1:A27"/>
    <mergeCell ref="B1:C1"/>
    <mergeCell ref="X1:X27"/>
    <mergeCell ref="B2:C2"/>
    <mergeCell ref="C13:R13"/>
    <mergeCell ref="B17:G17"/>
  </mergeCells>
  <hyperlinks>
    <hyperlink ref="C14" r:id="rId1" xr:uid="{00000000-0004-0000-0E00-000000000000}"/>
  </hyperlinks>
  <pageMargins left="0.75" right="0.25" top="1" bottom="1" header="0.5" footer="0.5"/>
  <pageSetup orientation="portrait" horizontalDpi="4294967293" verticalDpi="0" r:id="rId2"/>
  <headerFooter alignWithMargins="0">
    <oddHeader>&amp;C&amp;"Arial,Bold"&amp;14EagleRequiredTrax&amp;"Arial,Regular"&amp;10
&amp;"Arial,Bold"&amp;12Hiking Merit Badge - &amp;D</oddHeader>
  </headerFooter>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CC00"/>
  </sheetPr>
  <dimension ref="A1:X26"/>
  <sheetViews>
    <sheetView showGridLines="0" tabSelected="1" workbookViewId="0" xr3:uid="{D624DF06-3800-545C-AC8D-BADC89115800}">
      <pane xSplit="3" ySplit="2" topLeftCell="G5" activePane="bottomRight" state="frozen"/>
      <selection pane="bottomLeft" activeCell="A3" sqref="A3"/>
      <selection pane="topRight" activeCell="D1" sqref="D1"/>
      <selection pane="bottomRight" activeCell="B2" sqref="B2:C2"/>
    </sheetView>
  </sheetViews>
  <sheetFormatPr defaultRowHeight="12.75" x14ac:dyDescent="0.15"/>
  <cols>
    <col min="1" max="1" width="3.42578125" customWidth="1"/>
    <col min="2" max="2" width="4.28515625" style="109" customWidth="1"/>
    <col min="3" max="3" width="52.42578125" customWidth="1"/>
    <col min="4" max="24" width="3.42578125" customWidth="1"/>
  </cols>
  <sheetData>
    <row r="1" spans="1:24" ht="74.25" customHeight="1" thickBot="1" x14ac:dyDescent="0.2">
      <c r="A1" s="254" t="s">
        <v>589</v>
      </c>
      <c r="B1" s="282" t="s">
        <v>833</v>
      </c>
      <c r="C1" s="283"/>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589</v>
      </c>
    </row>
    <row r="2" spans="1:24" ht="15.75" customHeight="1" thickBot="1" x14ac:dyDescent="0.2">
      <c r="A2" s="255"/>
      <c r="B2" s="284" t="s">
        <v>73</v>
      </c>
      <c r="C2" s="285"/>
      <c r="D2" s="34" t="str">
        <f>IF(OR(COUNTIF(D3:D9,"*")&gt;0, ISNUMBER(D7), ISNUMBER(D9)), IF(COUNTIF(D3:D9,"*")+COUNTIF(D7,"&gt;4")+COUNTIF(D9,"&gt;5")&gt;7, "C", (COUNTIF(D3:D9,"*")+COUNTIF(D7,"&gt;4")+COUNTIF(D9,"&gt;5"))/8*100),"")</f>
        <v/>
      </c>
      <c r="E2" s="34" t="str">
        <f>IF(OR(COUNTIF(E3:E9,"*")&gt;0, ISNUMBER(E7), ISNUMBER(E9)), IF(COUNTIF(E3:E9,"*")+COUNTIF(E7,"&gt;4")+COUNTIF(E9,"&gt;5")&gt;7, "C", (COUNTIF(E3:E9,"*")+COUNTIF(E7,"&gt;4")+COUNTIF(E9,"&gt;5"))/8*100),"")</f>
        <v/>
      </c>
      <c r="F2" s="34" t="str">
        <f>IF(OR(COUNTIF(F3:F9,"*")&gt;0, ISNUMBER(F7), ISNUMBER(F9)), IF(COUNTIF(F3:F9,"*")+COUNTIF(F7,"&gt;4")+COUNTIF(F9,"&gt;5")&gt;7, "C", (COUNTIF(F3:F9,"*")+COUNTIF(F7,"&gt;4")+COUNTIF(F9,"&gt;5"))/8*100),"")</f>
        <v/>
      </c>
      <c r="G2" s="34" t="str">
        <f>IF(OR(COUNTIF(G3:G9,"*")&gt;0, ISNUMBER(G7), ISNUMBER(G9)), IF(COUNTIF(G3:G9,"*")+COUNTIF(G7,"&gt;4")+COUNTIF(G9,"&gt;5")&gt;7, "C", (COUNTIF(G3:G9,"*")+COUNTIF(G7,"&gt;4")+COUNTIF(G9,"&gt;5"))/8*100),"")</f>
        <v/>
      </c>
      <c r="H2" s="34" t="str">
        <f>IF(OR(COUNTIF(H3:H9,"*")&gt;0, ISNUMBER(H7), ISNUMBER(H9)), IF(COUNTIF(H3:H9,"*")+COUNTIF(H7,"&gt;4")+COUNTIF(H9,"&gt;5")&gt;7, "C", (COUNTIF(H3:H9,"*")+COUNTIF(H7,"&gt;4")+COUNTIF(H9,"&gt;5"))/8*100),"")</f>
        <v/>
      </c>
      <c r="I2" s="34" t="str">
        <f>IF(OR(COUNTIF(I3:I9,"*")&gt;0, ISNUMBER(I7), ISNUMBER(I9)), IF(COUNTIF(I3:I9,"*")+COUNTIF(I7,"&gt;4")+COUNTIF(I9,"&gt;5")&gt;7, "C", (COUNTIF(I3:I9,"*")+COUNTIF(I7,"&gt;4")+COUNTIF(I9,"&gt;5"))/8*100),"")</f>
        <v/>
      </c>
      <c r="J2" s="34" t="str">
        <f>IF(OR(COUNTIF(J3:J9,"*")&gt;0, ISNUMBER(J7), ISNUMBER(J9)), IF(COUNTIF(J3:J9,"*")+COUNTIF(J7,"&gt;4")+COUNTIF(J9,"&gt;5")&gt;7, "C", (COUNTIF(J3:J9,"*")+COUNTIF(J7,"&gt;4")+COUNTIF(J9,"&gt;5"))/8*100),"")</f>
        <v/>
      </c>
      <c r="K2" s="34" t="str">
        <f>IF(OR(COUNTIF(K3:K9,"*")&gt;0, ISNUMBER(K7), ISNUMBER(K9)), IF(COUNTIF(K3:K9,"*")+COUNTIF(K7,"&gt;4")+COUNTIF(K9,"&gt;5")&gt;7, "C", (COUNTIF(K3:K9,"*")+COUNTIF(K7,"&gt;4")+COUNTIF(K9,"&gt;5"))/8*100),"")</f>
        <v/>
      </c>
      <c r="L2" s="34" t="str">
        <f>IF(OR(COUNTIF(L3:L9,"*")&gt;0, ISNUMBER(L7), ISNUMBER(L9)), IF(COUNTIF(L3:L9,"*")+COUNTIF(L7,"&gt;4")+COUNTIF(L9,"&gt;5")&gt;7, "C", (COUNTIF(L3:L9,"*")+COUNTIF(L7,"&gt;4")+COUNTIF(L9,"&gt;5"))/8*100),"")</f>
        <v/>
      </c>
      <c r="M2" s="34" t="str">
        <f>IF(OR(COUNTIF(M3:M9,"*")&gt;0, ISNUMBER(M7), ISNUMBER(M9)), IF(COUNTIF(M3:M9,"*")+COUNTIF(M7,"&gt;4")+COUNTIF(M9,"&gt;5")&gt;7, "C", (COUNTIF(M3:M9,"*")+COUNTIF(M7,"&gt;4")+COUNTIF(M9,"&gt;5"))/8*100),"")</f>
        <v/>
      </c>
      <c r="N2" s="34" t="str">
        <f>IF(OR(COUNTIF(N3:N9,"*")&gt;0, ISNUMBER(N7), ISNUMBER(N9)), IF(COUNTIF(N3:N9,"*")+COUNTIF(N7,"&gt;4")+COUNTIF(N9,"&gt;5")&gt;7, "C", (COUNTIF(N3:N9,"*")+COUNTIF(N7,"&gt;4")+COUNTIF(N9,"&gt;5"))/8*100),"")</f>
        <v/>
      </c>
      <c r="O2" s="34" t="str">
        <f>IF(OR(COUNTIF(O3:O9,"*")&gt;0, ISNUMBER(O7), ISNUMBER(O9)), IF(COUNTIF(O3:O9,"*")+COUNTIF(O7,"&gt;4")+COUNTIF(O9,"&gt;5")&gt;7, "C", (COUNTIF(O3:O9,"*")+COUNTIF(O7,"&gt;4")+COUNTIF(O9,"&gt;5"))/8*100),"")</f>
        <v/>
      </c>
      <c r="P2" s="34" t="str">
        <f>IF(OR(COUNTIF(P3:P9,"*")&gt;0, ISNUMBER(P7), ISNUMBER(P9)), IF(COUNTIF(P3:P9,"*")+COUNTIF(P7,"&gt;4")+COUNTIF(P9,"&gt;5")&gt;7, "C", (COUNTIF(P3:P9,"*")+COUNTIF(P7,"&gt;4")+COUNTIF(P9,"&gt;5"))/8*100),"")</f>
        <v/>
      </c>
      <c r="Q2" s="34" t="str">
        <f>IF(OR(COUNTIF(Q3:Q9,"*")&gt;0, ISNUMBER(Q7), ISNUMBER(Q9)), IF(COUNTIF(Q3:Q9,"*")+COUNTIF(Q7,"&gt;4")+COUNTIF(Q9,"&gt;5")&gt;7, "C", (COUNTIF(Q3:Q9,"*")+COUNTIF(Q7,"&gt;4")+COUNTIF(Q9,"&gt;5"))/8*100),"")</f>
        <v/>
      </c>
      <c r="R2" s="34" t="str">
        <f>IF(OR(COUNTIF(R3:R9,"*")&gt;0, ISNUMBER(R7), ISNUMBER(R9)), IF(COUNTIF(R3:R9,"*")+COUNTIF(R7,"&gt;4")+COUNTIF(R9,"&gt;5")&gt;7, "C", (COUNTIF(R3:R9,"*")+COUNTIF(R7,"&gt;4")+COUNTIF(R9,"&gt;5"))/8*100),"")</f>
        <v/>
      </c>
      <c r="S2" s="34" t="str">
        <f>IF(OR(COUNTIF(S3:S9,"*")&gt;0, ISNUMBER(S7), ISNUMBER(S9)), IF(COUNTIF(S3:S9,"*")+COUNTIF(S7,"&gt;4")+COUNTIF(S9,"&gt;5")&gt;7, "C", (COUNTIF(S3:S9,"*")+COUNTIF(S7,"&gt;4")+COUNTIF(S9,"&gt;5"))/8*100),"")</f>
        <v/>
      </c>
      <c r="T2" s="34" t="str">
        <f>IF(OR(COUNTIF(T3:T9,"*")&gt;0, ISNUMBER(T7), ISNUMBER(T9)), IF(COUNTIF(T3:T9,"*")+COUNTIF(T7,"&gt;4")+COUNTIF(T9,"&gt;5")&gt;7, "C", (COUNTIF(T3:T9,"*")+COUNTIF(T7,"&gt;4")+COUNTIF(T9,"&gt;5"))/8*100),"")</f>
        <v/>
      </c>
      <c r="U2" s="34" t="str">
        <f>IF(OR(COUNTIF(U3:U9,"*")&gt;0, ISNUMBER(U7), ISNUMBER(U9)), IF(COUNTIF(U3:U9,"*")+COUNTIF(U7,"&gt;4")+COUNTIF(U9,"&gt;5")&gt;7, "C", (COUNTIF(U3:U9,"*")+COUNTIF(U7,"&gt;4")+COUNTIF(U9,"&gt;5"))/8*100),"")</f>
        <v/>
      </c>
      <c r="V2" s="34" t="str">
        <f>IF(OR(COUNTIF(V3:V9,"*")&gt;0, ISNUMBER(V7), ISNUMBER(V9)), IF(COUNTIF(V3:V9,"*")+COUNTIF(V7,"&gt;4")+COUNTIF(V9,"&gt;5")&gt;7, "C", (COUNTIF(V3:V9,"*")+COUNTIF(V7,"&gt;4")+COUNTIF(V9,"&gt;5"))/8*100),"")</f>
        <v/>
      </c>
      <c r="W2" s="34" t="str">
        <f>IF(OR(COUNTIF(W3:W9,"*")&gt;0, ISNUMBER(W7), ISNUMBER(W9)), IF(COUNTIF(W3:W9,"*")+COUNTIF(W7,"&gt;4")+COUNTIF(W9,"&gt;5")&gt;7, "C", (COUNTIF(W3:W9,"*")+COUNTIF(W7,"&gt;4")+COUNTIF(W9,"&gt;5"))/8*100),"")</f>
        <v/>
      </c>
      <c r="X2" s="255"/>
    </row>
    <row r="3" spans="1:24" ht="38.25" customHeight="1" x14ac:dyDescent="0.15">
      <c r="A3" s="255"/>
      <c r="B3" s="140" t="s">
        <v>130</v>
      </c>
      <c r="C3" s="112" t="s">
        <v>581</v>
      </c>
      <c r="D3" s="143"/>
      <c r="E3" s="143"/>
      <c r="F3" s="143"/>
      <c r="G3" s="143"/>
      <c r="H3" s="143"/>
      <c r="I3" s="143"/>
      <c r="J3" s="143"/>
      <c r="K3" s="143"/>
      <c r="L3" s="143"/>
      <c r="M3" s="143"/>
      <c r="N3" s="143"/>
      <c r="O3" s="143"/>
      <c r="P3" s="143"/>
      <c r="Q3" s="143"/>
      <c r="R3" s="143"/>
      <c r="S3" s="143"/>
      <c r="T3" s="143"/>
      <c r="U3" s="143"/>
      <c r="V3" s="143"/>
      <c r="W3" s="143"/>
      <c r="X3" s="255"/>
    </row>
    <row r="4" spans="1:24" ht="58.5" x14ac:dyDescent="0.15">
      <c r="A4" s="255"/>
      <c r="B4" s="140" t="s">
        <v>105</v>
      </c>
      <c r="C4" s="112" t="s">
        <v>582</v>
      </c>
      <c r="D4" s="144"/>
      <c r="E4" s="144"/>
      <c r="F4" s="144"/>
      <c r="G4" s="144"/>
      <c r="H4" s="144"/>
      <c r="I4" s="144"/>
      <c r="J4" s="144"/>
      <c r="K4" s="144"/>
      <c r="L4" s="144"/>
      <c r="M4" s="144"/>
      <c r="N4" s="144"/>
      <c r="O4" s="144"/>
      <c r="P4" s="144"/>
      <c r="Q4" s="144"/>
      <c r="R4" s="144"/>
      <c r="S4" s="144"/>
      <c r="T4" s="144"/>
      <c r="U4" s="144"/>
      <c r="V4" s="144"/>
      <c r="W4" s="144"/>
      <c r="X4" s="255"/>
    </row>
    <row r="5" spans="1:24" ht="46.5" x14ac:dyDescent="0.15">
      <c r="A5" s="255"/>
      <c r="B5" s="135">
        <v>2</v>
      </c>
      <c r="C5" s="112" t="s">
        <v>583</v>
      </c>
      <c r="D5" s="144"/>
      <c r="E5" s="144"/>
      <c r="F5" s="144"/>
      <c r="G5" s="144"/>
      <c r="H5" s="144"/>
      <c r="I5" s="144"/>
      <c r="J5" s="144"/>
      <c r="K5" s="144"/>
      <c r="L5" s="144"/>
      <c r="M5" s="144"/>
      <c r="N5" s="144"/>
      <c r="O5" s="144"/>
      <c r="P5" s="144"/>
      <c r="Q5" s="144"/>
      <c r="R5" s="144"/>
      <c r="S5" s="144"/>
      <c r="T5" s="144"/>
      <c r="U5" s="144"/>
      <c r="V5" s="144"/>
      <c r="W5" s="144"/>
      <c r="X5" s="255"/>
    </row>
    <row r="6" spans="1:24" ht="35.25" x14ac:dyDescent="0.15">
      <c r="A6" s="255"/>
      <c r="B6" s="135">
        <v>3</v>
      </c>
      <c r="C6" s="112" t="s">
        <v>584</v>
      </c>
      <c r="D6" s="144"/>
      <c r="E6" s="144"/>
      <c r="F6" s="144"/>
      <c r="G6" s="144"/>
      <c r="H6" s="144"/>
      <c r="I6" s="144"/>
      <c r="J6" s="144"/>
      <c r="K6" s="144"/>
      <c r="L6" s="144"/>
      <c r="M6" s="144"/>
      <c r="N6" s="144"/>
      <c r="O6" s="144"/>
      <c r="P6" s="144"/>
      <c r="Q6" s="144"/>
      <c r="R6" s="144"/>
      <c r="S6" s="144"/>
      <c r="T6" s="144"/>
      <c r="U6" s="144"/>
      <c r="V6" s="144"/>
      <c r="W6" s="144"/>
      <c r="X6" s="255"/>
    </row>
    <row r="7" spans="1:24" ht="72" x14ac:dyDescent="0.15">
      <c r="A7" s="255"/>
      <c r="B7" s="135">
        <v>4</v>
      </c>
      <c r="C7" s="112" t="s">
        <v>832</v>
      </c>
      <c r="D7" s="144"/>
      <c r="E7" s="144"/>
      <c r="F7" s="144"/>
      <c r="G7" s="144"/>
      <c r="H7" s="144"/>
      <c r="I7" s="144"/>
      <c r="J7" s="144"/>
      <c r="K7" s="144"/>
      <c r="L7" s="144"/>
      <c r="M7" s="144"/>
      <c r="N7" s="144"/>
      <c r="O7" s="144"/>
      <c r="P7" s="144"/>
      <c r="Q7" s="144"/>
      <c r="R7" s="144"/>
      <c r="S7" s="144"/>
      <c r="T7" s="144"/>
      <c r="U7" s="144"/>
      <c r="V7" s="144"/>
      <c r="W7" s="144"/>
      <c r="X7" s="255"/>
    </row>
    <row r="8" spans="1:24" ht="48.75" x14ac:dyDescent="0.15">
      <c r="A8" s="255"/>
      <c r="B8" s="135">
        <v>5</v>
      </c>
      <c r="C8" s="112" t="s">
        <v>587</v>
      </c>
      <c r="D8" s="144"/>
      <c r="E8" s="145"/>
      <c r="F8" s="145"/>
      <c r="G8" s="145"/>
      <c r="H8" s="145"/>
      <c r="I8" s="145"/>
      <c r="J8" s="145"/>
      <c r="K8" s="145"/>
      <c r="L8" s="145"/>
      <c r="M8" s="145"/>
      <c r="N8" s="145"/>
      <c r="O8" s="145"/>
      <c r="P8" s="145"/>
      <c r="Q8" s="145"/>
      <c r="R8" s="145"/>
      <c r="S8" s="145"/>
      <c r="T8" s="145"/>
      <c r="U8" s="145"/>
      <c r="V8" s="145"/>
      <c r="W8" s="145"/>
      <c r="X8" s="255"/>
    </row>
    <row r="9" spans="1:24" ht="58.5" x14ac:dyDescent="0.15">
      <c r="A9" s="255"/>
      <c r="B9" s="135">
        <v>6</v>
      </c>
      <c r="C9" s="112" t="s">
        <v>588</v>
      </c>
      <c r="D9" s="144"/>
      <c r="E9" s="145"/>
      <c r="F9" s="145"/>
      <c r="G9" s="145"/>
      <c r="H9" s="145"/>
      <c r="I9" s="145"/>
      <c r="J9" s="145"/>
      <c r="K9" s="145"/>
      <c r="L9" s="145"/>
      <c r="M9" s="145"/>
      <c r="N9" s="145"/>
      <c r="O9" s="145"/>
      <c r="P9" s="145"/>
      <c r="Q9" s="145"/>
      <c r="R9" s="145"/>
      <c r="S9" s="145"/>
      <c r="T9" s="145"/>
      <c r="U9" s="145"/>
      <c r="V9" s="145"/>
      <c r="W9" s="145"/>
      <c r="X9" s="255"/>
    </row>
    <row r="10" spans="1:24" x14ac:dyDescent="0.15">
      <c r="A10" s="255"/>
      <c r="X10" s="255"/>
    </row>
    <row r="11" spans="1:24" ht="12.75" customHeight="1" x14ac:dyDescent="0.15">
      <c r="A11" s="255"/>
      <c r="B11" s="103"/>
      <c r="C11" s="9"/>
      <c r="D11" s="11"/>
      <c r="E11" s="11"/>
      <c r="F11" s="11"/>
      <c r="G11" s="11"/>
      <c r="H11" s="11"/>
      <c r="I11" s="11"/>
      <c r="J11" s="11"/>
      <c r="K11" s="11"/>
      <c r="L11" s="11"/>
      <c r="M11" s="10"/>
      <c r="N11" s="10"/>
      <c r="O11" s="10"/>
      <c r="P11" s="10"/>
      <c r="Q11" s="10"/>
      <c r="R11" s="10"/>
      <c r="S11" s="10"/>
      <c r="T11" s="10"/>
      <c r="U11" s="10"/>
      <c r="V11" s="10"/>
      <c r="W11" s="10"/>
      <c r="X11" s="255"/>
    </row>
    <row r="12" spans="1:24" ht="25.5" customHeight="1" x14ac:dyDescent="0.15">
      <c r="A12" s="255"/>
      <c r="B12" s="103"/>
      <c r="C12" s="234" t="str">
        <f>Instructions!B14</f>
        <v>For a printed copy of the full text of the exact requirements, please get a merit badge book from your local scout shop, or go to boyslife.org/merit-badges/</v>
      </c>
      <c r="D12" s="243"/>
      <c r="E12" s="243"/>
      <c r="F12" s="243"/>
      <c r="G12" s="243"/>
      <c r="H12" s="243"/>
      <c r="I12" s="243"/>
      <c r="J12" s="243"/>
      <c r="K12" s="243"/>
      <c r="L12" s="243"/>
      <c r="M12" s="243"/>
      <c r="N12" s="243"/>
      <c r="O12" s="243"/>
      <c r="P12" s="243"/>
      <c r="Q12" s="243"/>
      <c r="R12" s="243"/>
      <c r="X12" s="255"/>
    </row>
    <row r="13" spans="1:24" x14ac:dyDescent="0.15">
      <c r="A13" s="255"/>
      <c r="B13" s="103"/>
      <c r="C13" s="147" t="s">
        <v>642</v>
      </c>
      <c r="D13" s="147"/>
      <c r="I13" s="11"/>
      <c r="J13" s="11"/>
      <c r="K13" s="11"/>
      <c r="L13" s="11"/>
      <c r="M13" s="10"/>
      <c r="N13" s="10"/>
      <c r="O13" s="10"/>
      <c r="P13" s="10"/>
      <c r="Q13" s="10"/>
      <c r="R13" s="10"/>
      <c r="S13" s="10"/>
      <c r="T13" s="10"/>
      <c r="U13" s="10"/>
      <c r="V13" s="10"/>
      <c r="W13" s="10"/>
      <c r="X13" s="255"/>
    </row>
    <row r="14" spans="1:24" ht="12.75" customHeight="1" x14ac:dyDescent="0.15">
      <c r="A14" s="255"/>
      <c r="B14" s="103"/>
      <c r="C14" s="9"/>
      <c r="D14" s="11"/>
      <c r="E14" s="11"/>
      <c r="F14" s="11"/>
      <c r="G14" s="11"/>
      <c r="H14" s="11"/>
      <c r="I14" s="11"/>
      <c r="J14" s="11"/>
      <c r="K14" s="11"/>
      <c r="L14" s="11"/>
      <c r="M14" s="10"/>
      <c r="N14" s="10"/>
      <c r="O14" s="10"/>
      <c r="P14" s="10"/>
      <c r="Q14" s="10"/>
      <c r="R14" s="10"/>
      <c r="S14" s="10"/>
      <c r="T14" s="10"/>
      <c r="U14" s="10"/>
      <c r="V14" s="10"/>
      <c r="W14" s="10"/>
      <c r="X14" s="255"/>
    </row>
    <row r="15" spans="1:24" ht="12.75" customHeight="1" x14ac:dyDescent="0.15">
      <c r="A15" s="255"/>
      <c r="B15" s="103"/>
      <c r="C15" s="9"/>
      <c r="D15" s="11"/>
      <c r="E15" s="11"/>
      <c r="F15" s="11"/>
      <c r="G15" s="11"/>
      <c r="H15" s="11"/>
      <c r="I15" s="11"/>
      <c r="J15" s="11"/>
      <c r="K15" s="11"/>
      <c r="L15" s="11"/>
      <c r="M15" s="10"/>
      <c r="N15" s="10"/>
      <c r="O15" s="10"/>
      <c r="P15" s="10"/>
      <c r="Q15" s="10"/>
      <c r="R15" s="10"/>
      <c r="S15" s="10"/>
      <c r="T15" s="10"/>
      <c r="U15" s="10"/>
      <c r="V15" s="10"/>
      <c r="W15" s="10"/>
      <c r="X15" s="255"/>
    </row>
    <row r="16" spans="1:24" x14ac:dyDescent="0.15">
      <c r="A16" s="255"/>
      <c r="B16" s="244" t="s">
        <v>65</v>
      </c>
      <c r="C16" s="244"/>
      <c r="D16" s="244"/>
      <c r="E16" s="244"/>
      <c r="F16" s="244"/>
      <c r="G16" s="244"/>
      <c r="H16" s="11"/>
      <c r="I16" s="11"/>
      <c r="J16" s="11"/>
      <c r="K16" s="11"/>
      <c r="L16" s="11"/>
      <c r="M16" s="10"/>
      <c r="N16" s="10"/>
      <c r="O16" s="10"/>
      <c r="P16" s="10"/>
      <c r="Q16" s="10"/>
      <c r="R16" s="10"/>
      <c r="S16" s="10"/>
      <c r="T16" s="10"/>
      <c r="U16" s="10"/>
      <c r="V16" s="10"/>
      <c r="W16" s="10"/>
      <c r="X16" s="255"/>
    </row>
    <row r="17" spans="1:24" x14ac:dyDescent="0.15">
      <c r="A17" s="255"/>
      <c r="B17" s="104" t="s">
        <v>19</v>
      </c>
      <c r="C17" s="39"/>
      <c r="D17" s="11"/>
      <c r="E17" s="11"/>
      <c r="F17" s="11"/>
      <c r="G17" s="11"/>
      <c r="H17" s="11"/>
      <c r="I17" s="11"/>
      <c r="J17" s="11"/>
      <c r="K17" s="11"/>
      <c r="L17" s="11"/>
      <c r="M17" s="10"/>
      <c r="N17" s="10"/>
      <c r="O17" s="10"/>
      <c r="P17" s="10"/>
      <c r="Q17" s="10"/>
      <c r="R17" s="10"/>
      <c r="S17" s="10"/>
      <c r="T17" s="10"/>
      <c r="U17" s="10"/>
      <c r="V17" s="10"/>
      <c r="W17" s="10"/>
      <c r="X17" s="255"/>
    </row>
    <row r="18" spans="1:24" x14ac:dyDescent="0.15">
      <c r="A18" s="255"/>
      <c r="B18" s="104" t="s">
        <v>20</v>
      </c>
      <c r="C18" s="40"/>
      <c r="D18" s="11"/>
      <c r="E18" s="11"/>
      <c r="F18" s="11"/>
      <c r="G18" s="11"/>
      <c r="H18" s="11"/>
      <c r="I18" s="11"/>
      <c r="J18" s="11"/>
      <c r="K18" s="11"/>
      <c r="L18" s="11"/>
      <c r="M18" s="10"/>
      <c r="N18" s="10"/>
      <c r="O18" s="10"/>
      <c r="P18" s="10"/>
      <c r="Q18" s="10"/>
      <c r="R18" s="10"/>
      <c r="S18" s="10"/>
      <c r="T18" s="10"/>
      <c r="U18" s="10"/>
      <c r="V18" s="10"/>
      <c r="W18" s="10"/>
      <c r="X18" s="255"/>
    </row>
    <row r="19" spans="1:24" x14ac:dyDescent="0.15">
      <c r="A19" s="255"/>
      <c r="B19" s="104" t="s">
        <v>29</v>
      </c>
      <c r="C19" s="40"/>
      <c r="D19" s="11"/>
      <c r="E19" s="11"/>
      <c r="F19" s="11"/>
      <c r="G19" s="11"/>
      <c r="H19" s="11"/>
      <c r="I19" s="11"/>
      <c r="J19" s="11"/>
      <c r="K19" s="11"/>
      <c r="L19" s="11"/>
      <c r="M19" s="10"/>
      <c r="N19" s="10"/>
      <c r="O19" s="10"/>
      <c r="P19" s="10"/>
      <c r="Q19" s="10"/>
      <c r="R19" s="10"/>
      <c r="S19" s="10"/>
      <c r="T19" s="10"/>
      <c r="U19" s="10"/>
      <c r="V19" s="10"/>
      <c r="W19" s="10"/>
      <c r="X19" s="255"/>
    </row>
    <row r="20" spans="1:24" x14ac:dyDescent="0.15">
      <c r="A20" s="255"/>
      <c r="B20" s="104" t="s">
        <v>30</v>
      </c>
      <c r="C20" s="40"/>
      <c r="D20" s="11"/>
      <c r="E20" s="11"/>
      <c r="F20" s="11"/>
      <c r="G20" s="11"/>
      <c r="H20" s="11"/>
      <c r="I20" s="11"/>
      <c r="J20" s="11"/>
      <c r="K20" s="11"/>
      <c r="L20" s="11"/>
      <c r="M20" s="10"/>
      <c r="N20" s="10"/>
      <c r="O20" s="10"/>
      <c r="P20" s="10"/>
      <c r="Q20" s="10"/>
      <c r="R20" s="10"/>
      <c r="S20" s="10"/>
      <c r="T20" s="10"/>
      <c r="U20" s="10"/>
      <c r="V20" s="10"/>
      <c r="W20" s="10"/>
      <c r="X20" s="255"/>
    </row>
    <row r="21" spans="1:24" x14ac:dyDescent="0.15">
      <c r="A21" s="255"/>
      <c r="B21" s="104" t="s">
        <v>31</v>
      </c>
      <c r="C21" s="40"/>
      <c r="D21" s="11"/>
      <c r="E21" s="11"/>
      <c r="F21" s="11"/>
      <c r="G21" s="11"/>
      <c r="H21" s="11"/>
      <c r="I21" s="11"/>
      <c r="J21" s="11"/>
      <c r="K21" s="11"/>
      <c r="L21" s="11"/>
      <c r="M21" s="10"/>
      <c r="N21" s="10"/>
      <c r="O21" s="10"/>
      <c r="P21" s="10"/>
      <c r="Q21" s="10"/>
      <c r="R21" s="10"/>
      <c r="S21" s="10"/>
      <c r="T21" s="10"/>
      <c r="U21" s="10"/>
      <c r="V21" s="10"/>
      <c r="W21" s="10"/>
      <c r="X21" s="255"/>
    </row>
    <row r="22" spans="1:24" x14ac:dyDescent="0.15">
      <c r="A22" s="255"/>
      <c r="B22" s="104" t="s">
        <v>32</v>
      </c>
      <c r="C22" s="40"/>
      <c r="D22" s="11"/>
      <c r="E22" s="11"/>
      <c r="F22" s="11"/>
      <c r="G22" s="11"/>
      <c r="H22" s="11"/>
      <c r="I22" s="11"/>
      <c r="J22" s="11"/>
      <c r="K22" s="11"/>
      <c r="L22" s="11"/>
      <c r="M22" s="10"/>
      <c r="N22" s="10"/>
      <c r="O22" s="10"/>
      <c r="P22" s="10"/>
      <c r="Q22" s="10"/>
      <c r="R22" s="10"/>
      <c r="S22" s="10"/>
      <c r="T22" s="10"/>
      <c r="U22" s="10"/>
      <c r="V22" s="10"/>
      <c r="W22" s="10"/>
      <c r="X22" s="255"/>
    </row>
    <row r="23" spans="1:24" x14ac:dyDescent="0.15">
      <c r="A23" s="255"/>
      <c r="B23" s="104" t="s">
        <v>33</v>
      </c>
      <c r="C23" s="40"/>
      <c r="D23" s="11"/>
      <c r="E23" s="11"/>
      <c r="F23" s="11"/>
      <c r="G23" s="11"/>
      <c r="H23" s="11"/>
      <c r="I23" s="11"/>
      <c r="J23" s="11"/>
      <c r="K23" s="11"/>
      <c r="L23" s="11"/>
      <c r="M23" s="10"/>
      <c r="N23" s="10"/>
      <c r="O23" s="10"/>
      <c r="P23" s="10"/>
      <c r="Q23" s="10"/>
      <c r="R23" s="10"/>
      <c r="S23" s="10"/>
      <c r="T23" s="10"/>
      <c r="U23" s="10"/>
      <c r="V23" s="10"/>
      <c r="W23" s="10"/>
      <c r="X23" s="255"/>
    </row>
    <row r="24" spans="1:24" x14ac:dyDescent="0.15">
      <c r="A24" s="255"/>
      <c r="B24" s="104" t="s">
        <v>25</v>
      </c>
      <c r="C24" s="40"/>
      <c r="D24" s="11"/>
      <c r="E24" s="11"/>
      <c r="F24" s="11"/>
      <c r="G24" s="11"/>
      <c r="H24" s="11"/>
      <c r="I24" s="11"/>
      <c r="J24" s="11"/>
      <c r="K24" s="11"/>
      <c r="L24" s="11"/>
      <c r="M24" s="10"/>
      <c r="N24" s="10"/>
      <c r="O24" s="10"/>
      <c r="P24" s="10"/>
      <c r="Q24" s="10"/>
      <c r="R24" s="10"/>
      <c r="S24" s="10"/>
      <c r="T24" s="10"/>
      <c r="U24" s="10"/>
      <c r="V24" s="10"/>
      <c r="W24" s="10"/>
      <c r="X24" s="255"/>
    </row>
    <row r="25" spans="1:24" x14ac:dyDescent="0.15">
      <c r="A25" s="255"/>
      <c r="B25" s="104" t="s">
        <v>24</v>
      </c>
      <c r="C25" s="40"/>
      <c r="D25" s="11"/>
      <c r="E25" s="11"/>
      <c r="F25" s="11"/>
      <c r="G25" s="11"/>
      <c r="H25" s="11"/>
      <c r="I25" s="11"/>
      <c r="J25" s="11"/>
      <c r="K25" s="11"/>
      <c r="L25" s="11"/>
      <c r="M25" s="10"/>
      <c r="N25" s="10"/>
      <c r="O25" s="10"/>
      <c r="P25" s="10"/>
      <c r="Q25" s="10"/>
      <c r="R25" s="10"/>
      <c r="S25" s="10"/>
      <c r="T25" s="10"/>
      <c r="U25" s="10"/>
      <c r="V25" s="10"/>
      <c r="W25" s="10"/>
      <c r="X25" s="255"/>
    </row>
    <row r="26" spans="1:24" x14ac:dyDescent="0.15">
      <c r="A26" s="256"/>
      <c r="B26" s="104" t="s">
        <v>21</v>
      </c>
      <c r="C26" s="40"/>
      <c r="D26" s="11"/>
      <c r="E26" s="11"/>
      <c r="F26" s="11"/>
      <c r="G26" s="11"/>
      <c r="H26" s="11"/>
      <c r="I26" s="11"/>
      <c r="J26" s="11"/>
      <c r="K26" s="11"/>
      <c r="L26" s="11"/>
      <c r="M26" s="10"/>
      <c r="N26" s="10"/>
      <c r="O26" s="10"/>
      <c r="P26" s="10"/>
      <c r="Q26" s="10"/>
      <c r="R26" s="10"/>
      <c r="S26" s="10"/>
      <c r="T26" s="10"/>
      <c r="U26" s="10"/>
      <c r="V26" s="10"/>
      <c r="W26" s="10"/>
      <c r="X26" s="256"/>
    </row>
  </sheetData>
  <sheetProtection selectLockedCells="1"/>
  <mergeCells count="6">
    <mergeCell ref="A1:A26"/>
    <mergeCell ref="B1:C1"/>
    <mergeCell ref="X1:X26"/>
    <mergeCell ref="B2:C2"/>
    <mergeCell ref="C12:R12"/>
    <mergeCell ref="B16:G16"/>
  </mergeCells>
  <phoneticPr fontId="11" type="noConversion"/>
  <hyperlinks>
    <hyperlink ref="C13" r:id="rId1" xr:uid="{00000000-0004-0000-0F00-000000000000}"/>
  </hyperlinks>
  <pageMargins left="0.75" right="0.25" top="1" bottom="1" header="0.5" footer="0.5"/>
  <pageSetup orientation="portrait" horizontalDpi="4294967293" r:id="rId2"/>
  <headerFooter alignWithMargins="0">
    <oddHeader>&amp;C&amp;"Arial,Bold"&amp;14EagleRequiredTrax&amp;"Arial,Regular"&amp;10
&amp;"Arial,Bold"&amp;12Hiking Merit Badge - &amp;D</oddHeader>
  </headerFooter>
  <drawing r:id="rId3"/>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9CC00"/>
  </sheetPr>
  <dimension ref="A1:X57"/>
  <sheetViews>
    <sheetView showGridLines="0" workbookViewId="0" xr3:uid="{11A3ACCB-1F19-5AC9-A611-4158731A345D}">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customWidth="1"/>
    <col min="3" max="3" width="52.42578125" customWidth="1"/>
    <col min="4" max="24" width="3.42578125" customWidth="1"/>
  </cols>
  <sheetData>
    <row r="1" spans="1:24" ht="74.25" customHeight="1" thickBot="1" x14ac:dyDescent="0.2">
      <c r="A1" s="254" t="s">
        <v>639</v>
      </c>
      <c r="B1" s="240" t="s">
        <v>602</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639</v>
      </c>
    </row>
    <row r="2" spans="1:24" ht="15.75" customHeight="1" thickBot="1" x14ac:dyDescent="0.2">
      <c r="A2" s="255"/>
      <c r="B2" s="257" t="s">
        <v>73</v>
      </c>
      <c r="C2" s="258"/>
      <c r="D2" s="34" t="str">
        <f>IF(COUNTIF(D3:D38,"*")&gt;0, IF(COUNTIF(D3:D38,"*")&gt;31, "C", COUNTIF(D3:D38,"*")/32*100),"")</f>
        <v/>
      </c>
      <c r="E2" s="34" t="str">
        <f t="shared" ref="E2:W2" si="0">IF(COUNTIF(E3:E38,"*")&gt;0, IF(COUNTIF(E3:E38,"*")&gt;31, "C", COUNTIF(E3:E38,"*")/32*100),"")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55"/>
    </row>
    <row r="3" spans="1:24" ht="24" x14ac:dyDescent="0.15">
      <c r="A3" s="255"/>
      <c r="B3" s="146" t="s">
        <v>130</v>
      </c>
      <c r="C3" s="32" t="s">
        <v>590</v>
      </c>
      <c r="D3" s="115"/>
      <c r="E3" s="115"/>
      <c r="F3" s="115"/>
      <c r="G3" s="115"/>
      <c r="H3" s="115"/>
      <c r="I3" s="115"/>
      <c r="J3" s="115"/>
      <c r="K3" s="115"/>
      <c r="L3" s="115"/>
      <c r="M3" s="115"/>
      <c r="N3" s="115"/>
      <c r="O3" s="115"/>
      <c r="P3" s="115"/>
      <c r="Q3" s="115"/>
      <c r="R3" s="115"/>
      <c r="S3" s="115"/>
      <c r="T3" s="115"/>
      <c r="U3" s="115"/>
      <c r="V3" s="115"/>
      <c r="W3" s="115"/>
      <c r="X3" s="255"/>
    </row>
    <row r="4" spans="1:24" ht="46.5" x14ac:dyDescent="0.15">
      <c r="A4" s="255"/>
      <c r="B4" s="146" t="s">
        <v>105</v>
      </c>
      <c r="C4" s="110" t="s">
        <v>591</v>
      </c>
      <c r="D4" s="15"/>
      <c r="E4" s="15"/>
      <c r="F4" s="15"/>
      <c r="G4" s="15"/>
      <c r="H4" s="15"/>
      <c r="I4" s="15"/>
      <c r="J4" s="15"/>
      <c r="K4" s="15"/>
      <c r="L4" s="15"/>
      <c r="M4" s="15"/>
      <c r="N4" s="15"/>
      <c r="O4" s="15"/>
      <c r="P4" s="15"/>
      <c r="Q4" s="15"/>
      <c r="R4" s="15"/>
      <c r="S4" s="15"/>
      <c r="T4" s="15"/>
      <c r="U4" s="15"/>
      <c r="V4" s="15"/>
      <c r="W4" s="15"/>
      <c r="X4" s="255"/>
    </row>
    <row r="5" spans="1:24" x14ac:dyDescent="0.15">
      <c r="A5" s="255"/>
      <c r="B5" s="146">
        <v>2</v>
      </c>
      <c r="C5" s="32" t="s">
        <v>592</v>
      </c>
      <c r="D5" s="99"/>
      <c r="E5" s="99"/>
      <c r="F5" s="99"/>
      <c r="G5" s="99"/>
      <c r="H5" s="99"/>
      <c r="I5" s="99"/>
      <c r="J5" s="99"/>
      <c r="K5" s="99"/>
      <c r="L5" s="99"/>
      <c r="M5" s="99"/>
      <c r="N5" s="99"/>
      <c r="O5" s="99"/>
      <c r="P5" s="99"/>
      <c r="Q5" s="99"/>
      <c r="R5" s="99"/>
      <c r="S5" s="99"/>
      <c r="T5" s="99"/>
      <c r="U5" s="99"/>
      <c r="V5" s="99"/>
      <c r="W5" s="99"/>
      <c r="X5" s="255"/>
    </row>
    <row r="6" spans="1:24" x14ac:dyDescent="0.15">
      <c r="A6" s="255"/>
      <c r="B6" s="146" t="s">
        <v>155</v>
      </c>
      <c r="C6" s="113" t="s">
        <v>593</v>
      </c>
      <c r="D6" s="15"/>
      <c r="E6" s="15"/>
      <c r="F6" s="15"/>
      <c r="G6" s="15"/>
      <c r="H6" s="15"/>
      <c r="I6" s="15"/>
      <c r="J6" s="15"/>
      <c r="K6" s="15"/>
      <c r="L6" s="15"/>
      <c r="M6" s="15"/>
      <c r="N6" s="15"/>
      <c r="O6" s="15"/>
      <c r="P6" s="15"/>
      <c r="Q6" s="15"/>
      <c r="R6" s="15"/>
      <c r="S6" s="15"/>
      <c r="T6" s="15"/>
      <c r="U6" s="15"/>
      <c r="V6" s="15"/>
      <c r="W6" s="15"/>
      <c r="X6" s="255"/>
    </row>
    <row r="7" spans="1:24" x14ac:dyDescent="0.15">
      <c r="A7" s="255"/>
      <c r="B7" s="146" t="s">
        <v>157</v>
      </c>
      <c r="C7" s="113" t="s">
        <v>594</v>
      </c>
      <c r="D7" s="15"/>
      <c r="E7" s="15"/>
      <c r="F7" s="15"/>
      <c r="G7" s="15"/>
      <c r="H7" s="15"/>
      <c r="I7" s="15"/>
      <c r="J7" s="15"/>
      <c r="K7" s="15"/>
      <c r="L7" s="15"/>
      <c r="M7" s="15"/>
      <c r="N7" s="15"/>
      <c r="O7" s="15"/>
      <c r="P7" s="15"/>
      <c r="Q7" s="15"/>
      <c r="R7" s="15"/>
      <c r="S7" s="15"/>
      <c r="T7" s="15"/>
      <c r="U7" s="15"/>
      <c r="V7" s="15"/>
      <c r="W7" s="15"/>
      <c r="X7" s="255"/>
    </row>
    <row r="8" spans="1:24" x14ac:dyDescent="0.15">
      <c r="A8" s="255"/>
      <c r="B8" s="146" t="s">
        <v>197</v>
      </c>
      <c r="C8" s="113" t="s">
        <v>595</v>
      </c>
      <c r="D8" s="15"/>
      <c r="E8" s="15"/>
      <c r="F8" s="15"/>
      <c r="G8" s="15"/>
      <c r="H8" s="15"/>
      <c r="I8" s="15"/>
      <c r="J8" s="15"/>
      <c r="K8" s="15"/>
      <c r="L8" s="15"/>
      <c r="M8" s="15"/>
      <c r="N8" s="15"/>
      <c r="O8" s="15"/>
      <c r="P8" s="15"/>
      <c r="Q8" s="15"/>
      <c r="R8" s="15"/>
      <c r="S8" s="15"/>
      <c r="T8" s="15"/>
      <c r="U8" s="15"/>
      <c r="V8" s="15"/>
      <c r="W8" s="15"/>
      <c r="X8" s="255"/>
    </row>
    <row r="9" spans="1:24" ht="24" x14ac:dyDescent="0.15">
      <c r="A9" s="255"/>
      <c r="B9" s="146" t="s">
        <v>208</v>
      </c>
      <c r="C9" s="113" t="s">
        <v>596</v>
      </c>
      <c r="D9" s="15"/>
      <c r="E9" s="15"/>
      <c r="F9" s="15"/>
      <c r="G9" s="15"/>
      <c r="H9" s="15"/>
      <c r="I9" s="15"/>
      <c r="J9" s="15"/>
      <c r="K9" s="15"/>
      <c r="L9" s="15"/>
      <c r="M9" s="15"/>
      <c r="N9" s="15"/>
      <c r="O9" s="15"/>
      <c r="P9" s="15"/>
      <c r="Q9" s="15"/>
      <c r="R9" s="15"/>
      <c r="S9" s="15"/>
      <c r="T9" s="15"/>
      <c r="U9" s="15"/>
      <c r="V9" s="15"/>
      <c r="W9" s="15"/>
      <c r="X9" s="255"/>
    </row>
    <row r="10" spans="1:24" ht="24" x14ac:dyDescent="0.15">
      <c r="A10" s="255"/>
      <c r="B10" s="146" t="s">
        <v>213</v>
      </c>
      <c r="C10" s="113" t="s">
        <v>597</v>
      </c>
      <c r="D10" s="15"/>
      <c r="E10" s="15"/>
      <c r="F10" s="15"/>
      <c r="G10" s="15"/>
      <c r="H10" s="15"/>
      <c r="I10" s="15"/>
      <c r="J10" s="15"/>
      <c r="K10" s="15"/>
      <c r="L10" s="15"/>
      <c r="M10" s="15"/>
      <c r="N10" s="15"/>
      <c r="O10" s="15"/>
      <c r="P10" s="15"/>
      <c r="Q10" s="15"/>
      <c r="R10" s="15"/>
      <c r="S10" s="15"/>
      <c r="T10" s="15"/>
      <c r="U10" s="15"/>
      <c r="V10" s="15"/>
      <c r="W10" s="15"/>
      <c r="X10" s="255"/>
    </row>
    <row r="11" spans="1:24" ht="24" x14ac:dyDescent="0.15">
      <c r="A11" s="255"/>
      <c r="B11" s="146">
        <v>3</v>
      </c>
      <c r="C11" s="110" t="s">
        <v>598</v>
      </c>
      <c r="D11" s="15"/>
      <c r="E11" s="15"/>
      <c r="F11" s="15"/>
      <c r="G11" s="15"/>
      <c r="H11" s="15"/>
      <c r="I11" s="15"/>
      <c r="J11" s="15"/>
      <c r="K11" s="15"/>
      <c r="L11" s="15"/>
      <c r="M11" s="15"/>
      <c r="N11" s="15"/>
      <c r="O11" s="15"/>
      <c r="P11" s="15"/>
      <c r="Q11" s="15"/>
      <c r="R11" s="15"/>
      <c r="S11" s="15"/>
      <c r="T11" s="15"/>
      <c r="U11" s="15"/>
      <c r="V11" s="15"/>
      <c r="W11" s="15"/>
      <c r="X11" s="255"/>
    </row>
    <row r="12" spans="1:24" ht="46.5" x14ac:dyDescent="0.15">
      <c r="A12" s="255"/>
      <c r="B12" s="146">
        <v>4</v>
      </c>
      <c r="C12" s="110" t="s">
        <v>599</v>
      </c>
      <c r="D12" s="15"/>
      <c r="E12" s="15"/>
      <c r="F12" s="15"/>
      <c r="G12" s="15"/>
      <c r="H12" s="15"/>
      <c r="I12" s="15"/>
      <c r="J12" s="15"/>
      <c r="K12" s="15"/>
      <c r="L12" s="15"/>
      <c r="M12" s="15"/>
      <c r="N12" s="15"/>
      <c r="O12" s="15"/>
      <c r="P12" s="15"/>
      <c r="Q12" s="15"/>
      <c r="R12" s="15"/>
      <c r="S12" s="15"/>
      <c r="T12" s="15"/>
      <c r="U12" s="15"/>
      <c r="V12" s="15"/>
      <c r="W12" s="15"/>
      <c r="X12" s="255"/>
    </row>
    <row r="13" spans="1:24" ht="24" x14ac:dyDescent="0.15">
      <c r="A13" s="255"/>
      <c r="B13" s="146">
        <v>5</v>
      </c>
      <c r="C13" s="110" t="s">
        <v>600</v>
      </c>
      <c r="D13" s="15"/>
      <c r="E13" s="15"/>
      <c r="F13" s="15"/>
      <c r="G13" s="15"/>
      <c r="H13" s="15"/>
      <c r="I13" s="15"/>
      <c r="J13" s="15"/>
      <c r="K13" s="15"/>
      <c r="L13" s="15"/>
      <c r="M13" s="15"/>
      <c r="N13" s="15"/>
      <c r="O13" s="15"/>
      <c r="P13" s="15"/>
      <c r="Q13" s="15"/>
      <c r="R13" s="15"/>
      <c r="S13" s="15"/>
      <c r="T13" s="15"/>
      <c r="U13" s="15"/>
      <c r="V13" s="15"/>
      <c r="W13" s="15"/>
      <c r="X13" s="255"/>
    </row>
    <row r="14" spans="1:24" ht="35.25" x14ac:dyDescent="0.15">
      <c r="A14" s="255"/>
      <c r="B14" s="146">
        <v>6</v>
      </c>
      <c r="C14" s="110" t="s">
        <v>601</v>
      </c>
      <c r="D14" s="15"/>
      <c r="E14" s="15"/>
      <c r="F14" s="15"/>
      <c r="G14" s="15"/>
      <c r="H14" s="15"/>
      <c r="I14" s="15"/>
      <c r="J14" s="15"/>
      <c r="K14" s="15"/>
      <c r="L14" s="15"/>
      <c r="M14" s="15"/>
      <c r="N14" s="15"/>
      <c r="O14" s="15"/>
      <c r="P14" s="15"/>
      <c r="Q14" s="15"/>
      <c r="R14" s="15"/>
      <c r="S14" s="15"/>
      <c r="T14" s="15"/>
      <c r="U14" s="15"/>
      <c r="V14" s="15"/>
      <c r="W14" s="15"/>
      <c r="X14" s="255"/>
    </row>
    <row r="15" spans="1:24" ht="52.9" customHeight="1" x14ac:dyDescent="0.15">
      <c r="A15" s="255"/>
      <c r="B15" s="146">
        <v>7</v>
      </c>
      <c r="C15" s="110" t="s">
        <v>610</v>
      </c>
      <c r="D15" s="99"/>
      <c r="E15" s="99"/>
      <c r="F15" s="99"/>
      <c r="G15" s="99"/>
      <c r="H15" s="99"/>
      <c r="I15" s="99"/>
      <c r="J15" s="99"/>
      <c r="K15" s="99"/>
      <c r="L15" s="99"/>
      <c r="M15" s="99"/>
      <c r="N15" s="99"/>
      <c r="O15" s="99"/>
      <c r="P15" s="99"/>
      <c r="Q15" s="99"/>
      <c r="R15" s="99"/>
      <c r="S15" s="99"/>
      <c r="T15" s="99"/>
      <c r="U15" s="99"/>
      <c r="V15" s="99"/>
      <c r="W15" s="99"/>
      <c r="X15" s="255"/>
    </row>
    <row r="16" spans="1:24" ht="24" x14ac:dyDescent="0.15">
      <c r="A16" s="255"/>
      <c r="B16" s="146" t="s">
        <v>153</v>
      </c>
      <c r="C16" s="113" t="s">
        <v>603</v>
      </c>
      <c r="D16" s="15"/>
      <c r="E16" s="15"/>
      <c r="F16" s="15"/>
      <c r="G16" s="15"/>
      <c r="H16" s="15"/>
      <c r="I16" s="15"/>
      <c r="J16" s="15"/>
      <c r="K16" s="15"/>
      <c r="L16" s="15"/>
      <c r="M16" s="15"/>
      <c r="N16" s="15"/>
      <c r="O16" s="15"/>
      <c r="P16" s="15"/>
      <c r="Q16" s="15"/>
      <c r="R16" s="15"/>
      <c r="S16" s="15"/>
      <c r="T16" s="15"/>
      <c r="U16" s="15"/>
      <c r="V16" s="15"/>
      <c r="W16" s="15"/>
      <c r="X16" s="255"/>
    </row>
    <row r="17" spans="1:24" ht="24" x14ac:dyDescent="0.15">
      <c r="A17" s="255"/>
      <c r="B17" s="146" t="s">
        <v>200</v>
      </c>
      <c r="C17" s="113" t="s">
        <v>604</v>
      </c>
      <c r="D17" s="15"/>
      <c r="E17" s="15"/>
      <c r="F17" s="15"/>
      <c r="G17" s="15"/>
      <c r="H17" s="15"/>
      <c r="I17" s="15"/>
      <c r="J17" s="15"/>
      <c r="K17" s="15"/>
      <c r="L17" s="15"/>
      <c r="M17" s="15"/>
      <c r="N17" s="15"/>
      <c r="O17" s="15"/>
      <c r="P17" s="15"/>
      <c r="Q17" s="15"/>
      <c r="R17" s="15"/>
      <c r="S17" s="15"/>
      <c r="T17" s="15"/>
      <c r="U17" s="15"/>
      <c r="V17" s="15"/>
      <c r="W17" s="15"/>
      <c r="X17" s="255"/>
    </row>
    <row r="18" spans="1:24" ht="24" x14ac:dyDescent="0.15">
      <c r="A18" s="255"/>
      <c r="B18" s="146" t="s">
        <v>202</v>
      </c>
      <c r="C18" s="113" t="s">
        <v>605</v>
      </c>
      <c r="D18" s="15"/>
      <c r="E18" s="15"/>
      <c r="F18" s="15"/>
      <c r="G18" s="15"/>
      <c r="H18" s="15"/>
      <c r="I18" s="15"/>
      <c r="J18" s="15"/>
      <c r="K18" s="15"/>
      <c r="L18" s="15"/>
      <c r="M18" s="15"/>
      <c r="N18" s="15"/>
      <c r="O18" s="15"/>
      <c r="P18" s="15"/>
      <c r="Q18" s="15"/>
      <c r="R18" s="15"/>
      <c r="S18" s="15"/>
      <c r="T18" s="15"/>
      <c r="U18" s="15"/>
      <c r="V18" s="15"/>
      <c r="W18" s="15"/>
      <c r="X18" s="255"/>
    </row>
    <row r="19" spans="1:24" ht="24" x14ac:dyDescent="0.15">
      <c r="A19" s="255"/>
      <c r="B19" s="146" t="s">
        <v>606</v>
      </c>
      <c r="C19" s="113" t="s">
        <v>607</v>
      </c>
      <c r="D19" s="15"/>
      <c r="E19" s="15"/>
      <c r="F19" s="15"/>
      <c r="G19" s="15"/>
      <c r="H19" s="15"/>
      <c r="I19" s="15"/>
      <c r="J19" s="15"/>
      <c r="K19" s="15"/>
      <c r="L19" s="15"/>
      <c r="M19" s="15"/>
      <c r="N19" s="15"/>
      <c r="O19" s="15"/>
      <c r="P19" s="15"/>
      <c r="Q19" s="15"/>
      <c r="R19" s="15"/>
      <c r="S19" s="15"/>
      <c r="T19" s="15"/>
      <c r="U19" s="15"/>
      <c r="V19" s="15"/>
      <c r="W19" s="15"/>
      <c r="X19" s="255"/>
    </row>
    <row r="20" spans="1:24" ht="46.5" x14ac:dyDescent="0.15">
      <c r="A20" s="255"/>
      <c r="B20" s="146" t="s">
        <v>608</v>
      </c>
      <c r="C20" s="113" t="s">
        <v>634</v>
      </c>
      <c r="D20" s="15"/>
      <c r="E20" s="15"/>
      <c r="F20" s="15"/>
      <c r="G20" s="15"/>
      <c r="H20" s="15"/>
      <c r="I20" s="15"/>
      <c r="J20" s="15"/>
      <c r="K20" s="15"/>
      <c r="L20" s="15"/>
      <c r="M20" s="15"/>
      <c r="N20" s="15"/>
      <c r="O20" s="15"/>
      <c r="P20" s="15"/>
      <c r="Q20" s="15"/>
      <c r="R20" s="15"/>
      <c r="S20" s="15"/>
      <c r="T20" s="15"/>
      <c r="U20" s="15"/>
      <c r="V20" s="15"/>
      <c r="W20" s="15"/>
      <c r="X20" s="255"/>
    </row>
    <row r="21" spans="1:24" ht="24" x14ac:dyDescent="0.15">
      <c r="A21" s="255"/>
      <c r="B21" s="146">
        <v>8</v>
      </c>
      <c r="C21" s="110" t="s">
        <v>609</v>
      </c>
      <c r="D21" s="15"/>
      <c r="E21" s="15"/>
      <c r="F21" s="15"/>
      <c r="G21" s="15"/>
      <c r="H21" s="15"/>
      <c r="I21" s="15"/>
      <c r="J21" s="15"/>
      <c r="K21" s="15"/>
      <c r="L21" s="15"/>
      <c r="M21" s="15"/>
      <c r="N21" s="15"/>
      <c r="O21" s="15"/>
      <c r="P21" s="15"/>
      <c r="Q21" s="15"/>
      <c r="R21" s="15"/>
      <c r="S21" s="15"/>
      <c r="T21" s="15"/>
      <c r="U21" s="15"/>
      <c r="V21" s="15"/>
      <c r="W21" s="15"/>
      <c r="X21" s="255"/>
    </row>
    <row r="22" spans="1:24" ht="46.5" x14ac:dyDescent="0.15">
      <c r="A22" s="255"/>
      <c r="B22" s="146">
        <v>9</v>
      </c>
      <c r="C22" s="110" t="s">
        <v>635</v>
      </c>
      <c r="D22" s="99"/>
      <c r="E22" s="99"/>
      <c r="F22" s="99"/>
      <c r="G22" s="99"/>
      <c r="H22" s="99"/>
      <c r="I22" s="99"/>
      <c r="J22" s="99"/>
      <c r="K22" s="99"/>
      <c r="L22" s="99"/>
      <c r="M22" s="99"/>
      <c r="N22" s="99"/>
      <c r="O22" s="99"/>
      <c r="P22" s="99"/>
      <c r="Q22" s="99"/>
      <c r="R22" s="99"/>
      <c r="S22" s="99"/>
      <c r="T22" s="99"/>
      <c r="U22" s="99"/>
      <c r="V22" s="99"/>
      <c r="W22" s="99"/>
      <c r="X22" s="255"/>
    </row>
    <row r="23" spans="1:24" ht="24" x14ac:dyDescent="0.15">
      <c r="A23" s="255"/>
      <c r="B23" s="146" t="s">
        <v>170</v>
      </c>
      <c r="C23" s="113" t="s">
        <v>611</v>
      </c>
      <c r="D23" s="15"/>
      <c r="E23" s="15"/>
      <c r="F23" s="15"/>
      <c r="G23" s="15"/>
      <c r="H23" s="15"/>
      <c r="I23" s="15"/>
      <c r="J23" s="15"/>
      <c r="K23" s="15"/>
      <c r="L23" s="15"/>
      <c r="M23" s="15"/>
      <c r="N23" s="15"/>
      <c r="O23" s="15"/>
      <c r="P23" s="15"/>
      <c r="Q23" s="15"/>
      <c r="R23" s="15"/>
      <c r="S23" s="15"/>
      <c r="T23" s="15"/>
      <c r="U23" s="15"/>
      <c r="V23" s="15"/>
      <c r="W23" s="15"/>
      <c r="X23" s="255"/>
    </row>
    <row r="24" spans="1:24" ht="24" x14ac:dyDescent="0.15">
      <c r="A24" s="255"/>
      <c r="B24" s="146" t="s">
        <v>172</v>
      </c>
      <c r="C24" s="113" t="s">
        <v>612</v>
      </c>
      <c r="D24" s="15"/>
      <c r="E24" s="15"/>
      <c r="F24" s="15"/>
      <c r="G24" s="15"/>
      <c r="H24" s="15"/>
      <c r="I24" s="15"/>
      <c r="J24" s="15"/>
      <c r="K24" s="15"/>
      <c r="L24" s="15"/>
      <c r="M24" s="15"/>
      <c r="N24" s="15"/>
      <c r="O24" s="15"/>
      <c r="P24" s="15"/>
      <c r="Q24" s="15"/>
      <c r="R24" s="15"/>
      <c r="S24" s="15"/>
      <c r="T24" s="15"/>
      <c r="U24" s="15"/>
      <c r="V24" s="15"/>
      <c r="W24" s="15"/>
      <c r="X24" s="255"/>
    </row>
    <row r="25" spans="1:24" ht="24" x14ac:dyDescent="0.15">
      <c r="A25" s="255"/>
      <c r="B25" s="146" t="s">
        <v>178</v>
      </c>
      <c r="C25" s="113" t="s">
        <v>613</v>
      </c>
      <c r="D25" s="15"/>
      <c r="E25" s="15"/>
      <c r="F25" s="15"/>
      <c r="G25" s="15"/>
      <c r="H25" s="15"/>
      <c r="I25" s="15"/>
      <c r="J25" s="15"/>
      <c r="K25" s="15"/>
      <c r="L25" s="15"/>
      <c r="M25" s="15"/>
      <c r="N25" s="15"/>
      <c r="O25" s="15"/>
      <c r="P25" s="15"/>
      <c r="Q25" s="15"/>
      <c r="R25" s="15"/>
      <c r="S25" s="15"/>
      <c r="T25" s="15"/>
      <c r="U25" s="15"/>
      <c r="V25" s="15"/>
      <c r="W25" s="15"/>
      <c r="X25" s="255"/>
    </row>
    <row r="26" spans="1:24" ht="35.25" x14ac:dyDescent="0.15">
      <c r="A26" s="255"/>
      <c r="B26" s="146">
        <v>10</v>
      </c>
      <c r="C26" s="110" t="s">
        <v>614</v>
      </c>
      <c r="D26" s="15"/>
      <c r="E26" s="15"/>
      <c r="F26" s="15"/>
      <c r="G26" s="15"/>
      <c r="H26" s="15"/>
      <c r="I26" s="15"/>
      <c r="J26" s="15"/>
      <c r="K26" s="15"/>
      <c r="L26" s="15"/>
      <c r="M26" s="15"/>
      <c r="N26" s="15"/>
      <c r="O26" s="15"/>
      <c r="P26" s="15"/>
      <c r="Q26" s="15"/>
      <c r="R26" s="15"/>
      <c r="S26" s="15"/>
      <c r="T26" s="15"/>
      <c r="U26" s="15"/>
      <c r="V26" s="15"/>
      <c r="W26" s="15"/>
      <c r="X26" s="255"/>
    </row>
    <row r="27" spans="1:24" ht="69.75" x14ac:dyDescent="0.15">
      <c r="A27" s="255"/>
      <c r="B27" s="146">
        <v>11</v>
      </c>
      <c r="C27" s="110" t="s">
        <v>615</v>
      </c>
      <c r="D27" s="99"/>
      <c r="E27" s="99"/>
      <c r="F27" s="99"/>
      <c r="G27" s="99"/>
      <c r="H27" s="99"/>
      <c r="I27" s="99"/>
      <c r="J27" s="99"/>
      <c r="K27" s="99"/>
      <c r="L27" s="99"/>
      <c r="M27" s="99"/>
      <c r="N27" s="99"/>
      <c r="O27" s="99"/>
      <c r="P27" s="99"/>
      <c r="Q27" s="99"/>
      <c r="R27" s="99"/>
      <c r="S27" s="99"/>
      <c r="T27" s="99"/>
      <c r="U27" s="99"/>
      <c r="V27" s="99"/>
      <c r="W27" s="99"/>
      <c r="X27" s="255"/>
    </row>
    <row r="28" spans="1:24" x14ac:dyDescent="0.15">
      <c r="A28" s="255"/>
      <c r="B28" s="146" t="s">
        <v>616</v>
      </c>
      <c r="C28" s="113" t="s">
        <v>617</v>
      </c>
      <c r="D28" s="15"/>
      <c r="E28" s="15"/>
      <c r="F28" s="15"/>
      <c r="G28" s="15"/>
      <c r="H28" s="15"/>
      <c r="I28" s="15"/>
      <c r="J28" s="15"/>
      <c r="K28" s="15"/>
      <c r="L28" s="15"/>
      <c r="M28" s="15"/>
      <c r="N28" s="15"/>
      <c r="O28" s="15"/>
      <c r="P28" s="15"/>
      <c r="Q28" s="15"/>
      <c r="R28" s="15"/>
      <c r="S28" s="15"/>
      <c r="T28" s="15"/>
      <c r="U28" s="15"/>
      <c r="V28" s="15"/>
      <c r="W28" s="15"/>
      <c r="X28" s="255"/>
    </row>
    <row r="29" spans="1:24" x14ac:dyDescent="0.15">
      <c r="A29" s="255"/>
      <c r="B29" s="146" t="s">
        <v>618</v>
      </c>
      <c r="C29" s="113" t="s">
        <v>619</v>
      </c>
      <c r="D29" s="15"/>
      <c r="E29" s="15"/>
      <c r="F29" s="15"/>
      <c r="G29" s="15"/>
      <c r="H29" s="15"/>
      <c r="I29" s="15"/>
      <c r="J29" s="15"/>
      <c r="K29" s="15"/>
      <c r="L29" s="15"/>
      <c r="M29" s="15"/>
      <c r="N29" s="15"/>
      <c r="O29" s="15"/>
      <c r="P29" s="15"/>
      <c r="Q29" s="15"/>
      <c r="R29" s="15"/>
      <c r="S29" s="15"/>
      <c r="T29" s="15"/>
      <c r="U29" s="15"/>
      <c r="V29" s="15"/>
      <c r="W29" s="15"/>
      <c r="X29" s="255"/>
    </row>
    <row r="30" spans="1:24" x14ac:dyDescent="0.15">
      <c r="A30" s="255"/>
      <c r="B30" s="146" t="s">
        <v>620</v>
      </c>
      <c r="C30" s="113" t="s">
        <v>621</v>
      </c>
      <c r="D30" s="15"/>
      <c r="E30" s="15"/>
      <c r="F30" s="15"/>
      <c r="G30" s="15"/>
      <c r="H30" s="15"/>
      <c r="I30" s="15"/>
      <c r="J30" s="15"/>
      <c r="K30" s="15"/>
      <c r="L30" s="15"/>
      <c r="M30" s="15"/>
      <c r="N30" s="15"/>
      <c r="O30" s="15"/>
      <c r="P30" s="15"/>
      <c r="Q30" s="15"/>
      <c r="R30" s="15"/>
      <c r="S30" s="15"/>
      <c r="T30" s="15"/>
      <c r="U30" s="15"/>
      <c r="V30" s="15"/>
      <c r="W30" s="15"/>
      <c r="X30" s="255"/>
    </row>
    <row r="31" spans="1:24" ht="24" x14ac:dyDescent="0.15">
      <c r="A31" s="255"/>
      <c r="B31" s="146" t="s">
        <v>622</v>
      </c>
      <c r="C31" s="110" t="s">
        <v>636</v>
      </c>
      <c r="D31" s="15"/>
      <c r="E31" s="15"/>
      <c r="F31" s="15"/>
      <c r="G31" s="15"/>
      <c r="H31" s="15"/>
      <c r="I31" s="15"/>
      <c r="J31" s="15"/>
      <c r="K31" s="15"/>
      <c r="L31" s="15"/>
      <c r="M31" s="15"/>
      <c r="N31" s="15"/>
      <c r="O31" s="15"/>
      <c r="P31" s="15"/>
      <c r="Q31" s="15"/>
      <c r="R31" s="15"/>
      <c r="S31" s="15"/>
      <c r="T31" s="15"/>
      <c r="U31" s="15"/>
      <c r="V31" s="15"/>
      <c r="W31" s="15"/>
      <c r="X31" s="255"/>
    </row>
    <row r="32" spans="1:24" x14ac:dyDescent="0.15">
      <c r="A32" s="255"/>
      <c r="B32" s="146" t="s">
        <v>623</v>
      </c>
      <c r="C32" s="110" t="s">
        <v>624</v>
      </c>
      <c r="D32" s="15"/>
      <c r="E32" s="15"/>
      <c r="F32" s="15"/>
      <c r="G32" s="15"/>
      <c r="H32" s="15"/>
      <c r="I32" s="15"/>
      <c r="J32" s="15"/>
      <c r="K32" s="15"/>
      <c r="L32" s="15"/>
      <c r="M32" s="15"/>
      <c r="N32" s="15"/>
      <c r="O32" s="15"/>
      <c r="P32" s="15"/>
      <c r="Q32" s="15"/>
      <c r="R32" s="15"/>
      <c r="S32" s="15"/>
      <c r="T32" s="15"/>
      <c r="U32" s="15"/>
      <c r="V32" s="15"/>
      <c r="W32" s="15"/>
      <c r="X32" s="255"/>
    </row>
    <row r="33" spans="1:24" ht="24" x14ac:dyDescent="0.15">
      <c r="A33" s="255"/>
      <c r="B33" s="146" t="s">
        <v>625</v>
      </c>
      <c r="C33" s="110" t="s">
        <v>626</v>
      </c>
      <c r="D33" s="15"/>
      <c r="E33" s="15"/>
      <c r="F33" s="15"/>
      <c r="G33" s="15"/>
      <c r="H33" s="15"/>
      <c r="I33" s="15"/>
      <c r="J33" s="15"/>
      <c r="K33" s="15"/>
      <c r="L33" s="15"/>
      <c r="M33" s="15"/>
      <c r="N33" s="15"/>
      <c r="O33" s="15"/>
      <c r="P33" s="15"/>
      <c r="Q33" s="15"/>
      <c r="R33" s="15"/>
      <c r="S33" s="15"/>
      <c r="T33" s="15"/>
      <c r="U33" s="15"/>
      <c r="V33" s="15"/>
      <c r="W33" s="15"/>
      <c r="X33" s="255"/>
    </row>
    <row r="34" spans="1:24" ht="35.25" x14ac:dyDescent="0.15">
      <c r="A34" s="255"/>
      <c r="B34" s="146" t="s">
        <v>627</v>
      </c>
      <c r="C34" s="110" t="s">
        <v>628</v>
      </c>
      <c r="D34" s="15"/>
      <c r="E34" s="15"/>
      <c r="F34" s="15"/>
      <c r="G34" s="15"/>
      <c r="H34" s="15"/>
      <c r="I34" s="15"/>
      <c r="J34" s="15"/>
      <c r="K34" s="15"/>
      <c r="L34" s="15"/>
      <c r="M34" s="15"/>
      <c r="N34" s="15"/>
      <c r="O34" s="15"/>
      <c r="P34" s="15"/>
      <c r="Q34" s="15"/>
      <c r="R34" s="15"/>
      <c r="S34" s="15"/>
      <c r="T34" s="15"/>
      <c r="U34" s="15"/>
      <c r="V34" s="15"/>
      <c r="W34" s="15"/>
      <c r="X34" s="255"/>
    </row>
    <row r="35" spans="1:24" x14ac:dyDescent="0.15">
      <c r="A35" s="255"/>
      <c r="B35" s="146" t="s">
        <v>629</v>
      </c>
      <c r="C35" s="110" t="s">
        <v>630</v>
      </c>
      <c r="D35" s="15"/>
      <c r="E35" s="15"/>
      <c r="F35" s="15"/>
      <c r="G35" s="15"/>
      <c r="H35" s="15"/>
      <c r="I35" s="15"/>
      <c r="J35" s="15"/>
      <c r="K35" s="15"/>
      <c r="L35" s="15"/>
      <c r="M35" s="15"/>
      <c r="N35" s="15"/>
      <c r="O35" s="15"/>
      <c r="P35" s="15"/>
      <c r="Q35" s="15"/>
      <c r="R35" s="15"/>
      <c r="S35" s="15"/>
      <c r="T35" s="15"/>
      <c r="U35" s="15"/>
      <c r="V35" s="15"/>
      <c r="W35" s="15"/>
      <c r="X35" s="255"/>
    </row>
    <row r="36" spans="1:24" x14ac:dyDescent="0.15">
      <c r="A36" s="255"/>
      <c r="B36" s="146" t="s">
        <v>631</v>
      </c>
      <c r="C36" s="110" t="s">
        <v>637</v>
      </c>
      <c r="D36" s="15"/>
      <c r="E36" s="15"/>
      <c r="F36" s="15"/>
      <c r="G36" s="15"/>
      <c r="H36" s="15"/>
      <c r="I36" s="15"/>
      <c r="J36" s="15"/>
      <c r="K36" s="15"/>
      <c r="L36" s="15"/>
      <c r="M36" s="15"/>
      <c r="N36" s="15"/>
      <c r="O36" s="15"/>
      <c r="P36" s="15"/>
      <c r="Q36" s="15"/>
      <c r="R36" s="15"/>
      <c r="S36" s="15"/>
      <c r="T36" s="15"/>
      <c r="U36" s="15"/>
      <c r="V36" s="15"/>
      <c r="W36" s="15"/>
      <c r="X36" s="255"/>
    </row>
    <row r="37" spans="1:24" ht="24" x14ac:dyDescent="0.15">
      <c r="A37" s="255"/>
      <c r="B37" s="146" t="s">
        <v>632</v>
      </c>
      <c r="C37" s="110" t="s">
        <v>638</v>
      </c>
      <c r="D37" s="15"/>
      <c r="E37" s="15"/>
      <c r="F37" s="15"/>
      <c r="G37" s="15"/>
      <c r="H37" s="15"/>
      <c r="I37" s="15"/>
      <c r="J37" s="15"/>
      <c r="K37" s="15"/>
      <c r="L37" s="15"/>
      <c r="M37" s="15"/>
      <c r="N37" s="15"/>
      <c r="O37" s="15"/>
      <c r="P37" s="15"/>
      <c r="Q37" s="15"/>
      <c r="R37" s="15"/>
      <c r="S37" s="15"/>
      <c r="T37" s="15"/>
      <c r="U37" s="15"/>
      <c r="V37" s="15"/>
      <c r="W37" s="15"/>
      <c r="X37" s="255"/>
    </row>
    <row r="38" spans="1:24" ht="46.5" x14ac:dyDescent="0.15">
      <c r="A38" s="255"/>
      <c r="B38" s="146">
        <v>15</v>
      </c>
      <c r="C38" s="110" t="s">
        <v>633</v>
      </c>
      <c r="D38" s="14"/>
      <c r="E38" s="14"/>
      <c r="F38" s="14"/>
      <c r="G38" s="14"/>
      <c r="H38" s="14"/>
      <c r="I38" s="14"/>
      <c r="J38" s="14"/>
      <c r="K38" s="14"/>
      <c r="L38" s="14"/>
      <c r="M38" s="14"/>
      <c r="N38" s="14"/>
      <c r="O38" s="14"/>
      <c r="P38" s="14"/>
      <c r="Q38" s="14"/>
      <c r="R38" s="14"/>
      <c r="S38" s="14"/>
      <c r="T38" s="14"/>
      <c r="U38" s="14"/>
      <c r="V38" s="14"/>
      <c r="W38" s="14"/>
      <c r="X38" s="255"/>
    </row>
    <row r="39" spans="1:24" x14ac:dyDescent="0.15">
      <c r="A39" s="255"/>
      <c r="X39" s="255"/>
    </row>
    <row r="40" spans="1:24" ht="12.75" customHeight="1" x14ac:dyDescent="0.15">
      <c r="A40" s="255"/>
      <c r="B40" s="8"/>
      <c r="C40" s="9"/>
      <c r="D40" s="11"/>
      <c r="E40" s="11"/>
      <c r="F40" s="11"/>
      <c r="G40" s="11"/>
      <c r="H40" s="11"/>
      <c r="I40" s="11"/>
      <c r="J40" s="11"/>
      <c r="K40" s="11"/>
      <c r="L40" s="11"/>
      <c r="M40" s="10"/>
      <c r="N40" s="10"/>
      <c r="O40" s="10"/>
      <c r="P40" s="10"/>
      <c r="Q40" s="10"/>
      <c r="R40" s="10"/>
      <c r="S40" s="10"/>
      <c r="T40" s="10"/>
      <c r="U40" s="10"/>
      <c r="V40" s="10"/>
      <c r="W40" s="10"/>
      <c r="X40" s="255"/>
    </row>
    <row r="41" spans="1:24" ht="25.5" customHeight="1" x14ac:dyDescent="0.15">
      <c r="A41" s="255"/>
      <c r="B41" s="8"/>
      <c r="C41" s="234" t="str">
        <f>Instructions!B14</f>
        <v>For a printed copy of the full text of the exact requirements, please get a merit badge book from your local scout shop, or go to boyslife.org/merit-badges/</v>
      </c>
      <c r="D41" s="243"/>
      <c r="E41" s="243"/>
      <c r="F41" s="243"/>
      <c r="G41" s="243"/>
      <c r="H41" s="243"/>
      <c r="I41" s="243"/>
      <c r="J41" s="243"/>
      <c r="K41" s="243"/>
      <c r="L41" s="243"/>
      <c r="M41" s="243"/>
      <c r="N41" s="243"/>
      <c r="O41" s="243"/>
      <c r="P41" s="243"/>
      <c r="Q41" s="243"/>
      <c r="R41" s="243"/>
      <c r="X41" s="255"/>
    </row>
    <row r="42" spans="1:24" x14ac:dyDescent="0.15">
      <c r="A42" s="255"/>
      <c r="B42" s="8"/>
      <c r="C42" s="245" t="s">
        <v>641</v>
      </c>
      <c r="D42" s="245"/>
      <c r="E42" s="245"/>
      <c r="F42" s="36"/>
      <c r="G42" s="36"/>
      <c r="H42" s="36"/>
      <c r="I42" s="36"/>
      <c r="J42" s="11"/>
      <c r="K42" s="11"/>
      <c r="L42" s="11"/>
      <c r="M42" s="10"/>
      <c r="N42" s="10"/>
      <c r="O42" s="10"/>
      <c r="P42" s="10"/>
      <c r="Q42" s="10"/>
      <c r="R42" s="10"/>
      <c r="S42" s="10"/>
      <c r="T42" s="10"/>
      <c r="U42" s="10"/>
      <c r="V42" s="10"/>
      <c r="W42" s="10"/>
      <c r="X42" s="255"/>
    </row>
    <row r="43" spans="1:24" ht="12.75" customHeight="1" x14ac:dyDescent="0.15">
      <c r="A43" s="255"/>
      <c r="B43" s="8"/>
      <c r="C43" s="9"/>
      <c r="D43" s="11"/>
      <c r="E43" s="11"/>
      <c r="F43" s="11"/>
      <c r="G43" s="11"/>
      <c r="H43" s="11"/>
      <c r="I43" s="11"/>
      <c r="J43" s="11"/>
      <c r="K43" s="11"/>
      <c r="L43" s="11"/>
      <c r="M43" s="10"/>
      <c r="N43" s="10"/>
      <c r="O43" s="10"/>
      <c r="P43" s="10"/>
      <c r="Q43" s="10"/>
      <c r="R43" s="10"/>
      <c r="S43" s="10"/>
      <c r="T43" s="10"/>
      <c r="U43" s="10"/>
      <c r="V43" s="10"/>
      <c r="W43" s="10"/>
      <c r="X43" s="255"/>
    </row>
    <row r="44" spans="1:24" ht="12.75" customHeight="1" x14ac:dyDescent="0.15">
      <c r="A44" s="255"/>
      <c r="B44" s="8"/>
      <c r="C44" s="286" t="s">
        <v>640</v>
      </c>
      <c r="D44" s="234"/>
      <c r="E44" s="234"/>
      <c r="F44" s="234"/>
      <c r="G44" s="234"/>
      <c r="H44" s="234"/>
      <c r="I44" s="234"/>
      <c r="J44" s="234"/>
      <c r="K44" s="234"/>
      <c r="L44" s="234"/>
      <c r="M44" s="234"/>
      <c r="N44" s="234"/>
      <c r="O44" s="234"/>
      <c r="P44" s="234"/>
      <c r="Q44" s="234"/>
      <c r="R44" s="10"/>
      <c r="S44" s="10"/>
      <c r="T44" s="10"/>
      <c r="U44" s="10"/>
      <c r="V44" s="10"/>
      <c r="W44" s="10"/>
      <c r="X44" s="255"/>
    </row>
    <row r="45" spans="1:24" ht="39.6" customHeight="1" x14ac:dyDescent="0.15">
      <c r="A45" s="255"/>
      <c r="B45" s="8"/>
      <c r="C45" s="234"/>
      <c r="D45" s="234"/>
      <c r="E45" s="234"/>
      <c r="F45" s="234"/>
      <c r="G45" s="234"/>
      <c r="H45" s="234"/>
      <c r="I45" s="234"/>
      <c r="J45" s="234"/>
      <c r="K45" s="234"/>
      <c r="L45" s="234"/>
      <c r="M45" s="234"/>
      <c r="N45" s="234"/>
      <c r="O45" s="234"/>
      <c r="P45" s="234"/>
      <c r="Q45" s="234"/>
      <c r="R45" s="10"/>
      <c r="S45" s="10"/>
      <c r="T45" s="10"/>
      <c r="U45" s="10"/>
      <c r="V45" s="10"/>
      <c r="W45" s="10"/>
      <c r="X45" s="255"/>
    </row>
    <row r="46" spans="1:24" ht="12.75" customHeight="1" x14ac:dyDescent="0.15">
      <c r="A46" s="255"/>
      <c r="B46" s="8"/>
      <c r="C46" s="9"/>
      <c r="D46" s="11"/>
      <c r="E46" s="11"/>
      <c r="F46" s="11"/>
      <c r="G46" s="11"/>
      <c r="H46" s="11"/>
      <c r="I46" s="11"/>
      <c r="J46" s="11"/>
      <c r="K46" s="11"/>
      <c r="L46" s="11"/>
      <c r="M46" s="10"/>
      <c r="N46" s="10"/>
      <c r="O46" s="10"/>
      <c r="P46" s="10"/>
      <c r="Q46" s="10"/>
      <c r="R46" s="10"/>
      <c r="S46" s="10"/>
      <c r="T46" s="10"/>
      <c r="U46" s="10"/>
      <c r="V46" s="10"/>
      <c r="W46" s="10"/>
      <c r="X46" s="255"/>
    </row>
    <row r="47" spans="1:24" x14ac:dyDescent="0.15">
      <c r="A47" s="255"/>
      <c r="B47" s="271" t="s">
        <v>102</v>
      </c>
      <c r="C47" s="272"/>
      <c r="D47" s="272"/>
      <c r="E47" s="272"/>
      <c r="F47" s="272"/>
      <c r="G47" s="272"/>
      <c r="H47" s="272"/>
      <c r="I47" s="17"/>
      <c r="J47" s="17"/>
      <c r="K47" s="17"/>
      <c r="L47" s="17"/>
      <c r="M47" s="10"/>
      <c r="N47" s="10"/>
      <c r="O47" s="10"/>
      <c r="P47" s="10"/>
      <c r="Q47" s="10"/>
      <c r="R47" s="10"/>
      <c r="S47" s="10"/>
      <c r="T47" s="10"/>
      <c r="U47" s="10"/>
      <c r="V47" s="10"/>
      <c r="W47" s="10"/>
      <c r="X47" s="255"/>
    </row>
    <row r="48" spans="1:24" x14ac:dyDescent="0.15">
      <c r="A48" s="255"/>
      <c r="B48" s="37" t="s">
        <v>19</v>
      </c>
      <c r="C48" s="39"/>
      <c r="D48" s="11"/>
      <c r="E48" s="11"/>
      <c r="F48" s="11"/>
      <c r="G48" s="11"/>
      <c r="H48" s="11"/>
      <c r="I48" s="11"/>
      <c r="J48" s="11"/>
      <c r="K48" s="11"/>
      <c r="L48" s="11"/>
      <c r="M48" s="10"/>
      <c r="N48" s="10"/>
      <c r="O48" s="10"/>
      <c r="P48" s="10"/>
      <c r="Q48" s="10"/>
      <c r="R48" s="10"/>
      <c r="S48" s="10"/>
      <c r="T48" s="10"/>
      <c r="U48" s="10"/>
      <c r="V48" s="10"/>
      <c r="W48" s="10"/>
      <c r="X48" s="255"/>
    </row>
    <row r="49" spans="1:24" x14ac:dyDescent="0.15">
      <c r="A49" s="255"/>
      <c r="B49" s="37" t="s">
        <v>20</v>
      </c>
      <c r="C49" s="40"/>
      <c r="D49" s="11"/>
      <c r="E49" s="11"/>
      <c r="F49" s="11"/>
      <c r="G49" s="11"/>
      <c r="H49" s="11"/>
      <c r="I49" s="11"/>
      <c r="J49" s="11"/>
      <c r="K49" s="11"/>
      <c r="L49" s="11"/>
      <c r="M49" s="10"/>
      <c r="N49" s="10"/>
      <c r="O49" s="10"/>
      <c r="P49" s="10"/>
      <c r="Q49" s="10"/>
      <c r="R49" s="10"/>
      <c r="S49" s="10"/>
      <c r="T49" s="10"/>
      <c r="U49" s="10"/>
      <c r="V49" s="10"/>
      <c r="W49" s="10"/>
      <c r="X49" s="255"/>
    </row>
    <row r="50" spans="1:24" x14ac:dyDescent="0.15">
      <c r="A50" s="255"/>
      <c r="B50" s="37" t="s">
        <v>29</v>
      </c>
      <c r="C50" s="40"/>
      <c r="D50" s="11"/>
      <c r="E50" s="11"/>
      <c r="F50" s="11"/>
      <c r="G50" s="11"/>
      <c r="H50" s="11"/>
      <c r="I50" s="11"/>
      <c r="J50" s="11"/>
      <c r="K50" s="11"/>
      <c r="L50" s="11"/>
      <c r="M50" s="10"/>
      <c r="N50" s="10"/>
      <c r="O50" s="10"/>
      <c r="P50" s="10"/>
      <c r="Q50" s="10"/>
      <c r="R50" s="10"/>
      <c r="S50" s="10"/>
      <c r="T50" s="10"/>
      <c r="U50" s="10"/>
      <c r="V50" s="10"/>
      <c r="W50" s="10"/>
      <c r="X50" s="255"/>
    </row>
    <row r="51" spans="1:24" x14ac:dyDescent="0.15">
      <c r="A51" s="255"/>
      <c r="B51" s="37" t="s">
        <v>30</v>
      </c>
      <c r="C51" s="40"/>
      <c r="D51" s="11"/>
      <c r="E51" s="11"/>
      <c r="F51" s="11"/>
      <c r="G51" s="11"/>
      <c r="H51" s="11"/>
      <c r="I51" s="11"/>
      <c r="J51" s="11"/>
      <c r="K51" s="11"/>
      <c r="L51" s="11"/>
      <c r="M51" s="10"/>
      <c r="N51" s="10"/>
      <c r="O51" s="10"/>
      <c r="P51" s="10"/>
      <c r="Q51" s="10"/>
      <c r="R51" s="10"/>
      <c r="S51" s="10"/>
      <c r="T51" s="10"/>
      <c r="U51" s="10"/>
      <c r="V51" s="10"/>
      <c r="W51" s="10"/>
      <c r="X51" s="255"/>
    </row>
    <row r="52" spans="1:24" x14ac:dyDescent="0.15">
      <c r="A52" s="255"/>
      <c r="B52" s="37" t="s">
        <v>31</v>
      </c>
      <c r="C52" s="40"/>
      <c r="D52" s="11"/>
      <c r="E52" s="11"/>
      <c r="F52" s="11"/>
      <c r="G52" s="11"/>
      <c r="H52" s="11"/>
      <c r="I52" s="11"/>
      <c r="J52" s="11"/>
      <c r="K52" s="11"/>
      <c r="L52" s="11"/>
      <c r="M52" s="10"/>
      <c r="N52" s="10"/>
      <c r="O52" s="10"/>
      <c r="P52" s="10"/>
      <c r="Q52" s="10"/>
      <c r="R52" s="10"/>
      <c r="S52" s="10"/>
      <c r="T52" s="10"/>
      <c r="U52" s="10"/>
      <c r="V52" s="10"/>
      <c r="W52" s="10"/>
      <c r="X52" s="255"/>
    </row>
    <row r="53" spans="1:24" x14ac:dyDescent="0.15">
      <c r="A53" s="255"/>
      <c r="B53" s="37" t="s">
        <v>32</v>
      </c>
      <c r="C53" s="40"/>
      <c r="D53" s="11"/>
      <c r="E53" s="11"/>
      <c r="F53" s="11"/>
      <c r="G53" s="11"/>
      <c r="H53" s="11"/>
      <c r="I53" s="11"/>
      <c r="J53" s="11"/>
      <c r="K53" s="11"/>
      <c r="L53" s="11"/>
      <c r="M53" s="10"/>
      <c r="N53" s="10"/>
      <c r="O53" s="10"/>
      <c r="P53" s="10"/>
      <c r="Q53" s="10"/>
      <c r="R53" s="10"/>
      <c r="S53" s="10"/>
      <c r="T53" s="10"/>
      <c r="U53" s="10"/>
      <c r="V53" s="10"/>
      <c r="W53" s="10"/>
      <c r="X53" s="255"/>
    </row>
    <row r="54" spans="1:24" x14ac:dyDescent="0.15">
      <c r="A54" s="255"/>
      <c r="B54" s="37" t="s">
        <v>33</v>
      </c>
      <c r="C54" s="40"/>
      <c r="D54" s="11"/>
      <c r="E54" s="11"/>
      <c r="F54" s="11"/>
      <c r="G54" s="11"/>
      <c r="H54" s="11"/>
      <c r="I54" s="11"/>
      <c r="J54" s="11"/>
      <c r="K54" s="11"/>
      <c r="L54" s="11"/>
      <c r="M54" s="10"/>
      <c r="N54" s="10"/>
      <c r="O54" s="10"/>
      <c r="P54" s="10"/>
      <c r="Q54" s="10"/>
      <c r="R54" s="10"/>
      <c r="S54" s="10"/>
      <c r="T54" s="10"/>
      <c r="U54" s="10"/>
      <c r="V54" s="10"/>
      <c r="W54" s="10"/>
      <c r="X54" s="255"/>
    </row>
    <row r="55" spans="1:24" x14ac:dyDescent="0.15">
      <c r="A55" s="255"/>
      <c r="B55" s="37" t="s">
        <v>25</v>
      </c>
      <c r="C55" s="40"/>
      <c r="D55" s="11"/>
      <c r="E55" s="11"/>
      <c r="F55" s="11"/>
      <c r="G55" s="11"/>
      <c r="H55" s="11"/>
      <c r="I55" s="11"/>
      <c r="J55" s="11"/>
      <c r="K55" s="11"/>
      <c r="L55" s="11"/>
      <c r="M55" s="10"/>
      <c r="N55" s="10"/>
      <c r="O55" s="10"/>
      <c r="P55" s="10"/>
      <c r="Q55" s="10"/>
      <c r="R55" s="10"/>
      <c r="S55" s="10"/>
      <c r="T55" s="10"/>
      <c r="U55" s="10"/>
      <c r="V55" s="10"/>
      <c r="W55" s="10"/>
      <c r="X55" s="255"/>
    </row>
    <row r="56" spans="1:24" x14ac:dyDescent="0.15">
      <c r="A56" s="255"/>
      <c r="B56" s="37" t="s">
        <v>24</v>
      </c>
      <c r="C56" s="40"/>
      <c r="D56" s="11"/>
      <c r="E56" s="11"/>
      <c r="F56" s="11"/>
      <c r="G56" s="11"/>
      <c r="H56" s="11"/>
      <c r="I56" s="11"/>
      <c r="J56" s="11"/>
      <c r="K56" s="11"/>
      <c r="L56" s="11"/>
      <c r="M56" s="10"/>
      <c r="N56" s="10"/>
      <c r="O56" s="10"/>
      <c r="P56" s="10"/>
      <c r="Q56" s="10"/>
      <c r="R56" s="10"/>
      <c r="S56" s="10"/>
      <c r="T56" s="10"/>
      <c r="U56" s="10"/>
      <c r="V56" s="10"/>
      <c r="W56" s="10"/>
      <c r="X56" s="255"/>
    </row>
    <row r="57" spans="1:24" x14ac:dyDescent="0.15">
      <c r="A57" s="256"/>
      <c r="B57" s="37" t="s">
        <v>21</v>
      </c>
      <c r="C57" s="40"/>
      <c r="D57" s="11"/>
      <c r="E57" s="11"/>
      <c r="F57" s="11"/>
      <c r="G57" s="11"/>
      <c r="H57" s="11"/>
      <c r="I57" s="11"/>
      <c r="J57" s="11"/>
      <c r="K57" s="11"/>
      <c r="L57" s="11"/>
      <c r="M57" s="10"/>
      <c r="N57" s="10"/>
      <c r="O57" s="10"/>
      <c r="P57" s="10"/>
      <c r="Q57" s="10"/>
      <c r="R57" s="10"/>
      <c r="S57" s="10"/>
      <c r="T57" s="10"/>
      <c r="U57" s="10"/>
      <c r="V57" s="10"/>
      <c r="W57" s="10"/>
      <c r="X57" s="256"/>
    </row>
  </sheetData>
  <sheetProtection password="C658" sheet="1" objects="1" scenarios="1" selectLockedCells="1"/>
  <mergeCells count="8">
    <mergeCell ref="A1:A57"/>
    <mergeCell ref="B1:C1"/>
    <mergeCell ref="X1:X57"/>
    <mergeCell ref="B2:C2"/>
    <mergeCell ref="C41:R41"/>
    <mergeCell ref="C42:E42"/>
    <mergeCell ref="B47:H47"/>
    <mergeCell ref="C44:Q45"/>
  </mergeCells>
  <phoneticPr fontId="0" type="noConversion"/>
  <hyperlinks>
    <hyperlink ref="C42" r:id="rId1" xr:uid="{00000000-0004-0000-1000-000000000000}"/>
  </hyperlinks>
  <pageMargins left="0.75" right="0.25" top="1" bottom="1" header="0.5" footer="0.5"/>
  <pageSetup orientation="portrait" horizontalDpi="4294967293" verticalDpi="0" r:id="rId2"/>
  <headerFooter alignWithMargins="0">
    <oddHeader>&amp;C&amp;"Arial,Bold"&amp;14EagleRequiredTrax&amp;"Arial,Regular"&amp;10
&amp;"Arial,Bold"&amp;12Lifesaving Merit Badge - &amp;D</oddHeader>
  </headerFooter>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9CC00"/>
  </sheetPr>
  <dimension ref="A1:X66"/>
  <sheetViews>
    <sheetView showGridLines="0" workbookViewId="0" xr3:uid="{F1CDC194-CB96-5A2D-8E84-222F42300CFA}">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3" customWidth="1"/>
    <col min="3" max="3" width="52.42578125" style="151" customWidth="1"/>
    <col min="4" max="24" width="3.42578125" customWidth="1"/>
  </cols>
  <sheetData>
    <row r="1" spans="1:24" ht="74.25" customHeight="1" thickBot="1" x14ac:dyDescent="0.2">
      <c r="A1" s="287" t="s">
        <v>752</v>
      </c>
      <c r="B1" s="240" t="s">
        <v>644</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87" t="s">
        <v>752</v>
      </c>
    </row>
    <row r="2" spans="1:24" ht="15.75" customHeight="1" thickBot="1" x14ac:dyDescent="0.2">
      <c r="A2" s="287"/>
      <c r="B2" s="250" t="s">
        <v>73</v>
      </c>
      <c r="C2" s="251"/>
      <c r="D2" s="34" t="str">
        <f>IF(COUNTIF(D3:D49,"*")&gt;0, IF(COUNTIF(D3:D49,"*")+COUNTIF(D37:D46,"&gt;0")&gt;44,"C",(COUNTIF(D3:D49,"*")+COUNTIF(D37:D46,"&gt;0"))/45*100),"")</f>
        <v/>
      </c>
      <c r="E2" s="34" t="str">
        <f t="shared" ref="E2:W2" si="0">IF(COUNTIF(E3:E49,"*")&gt;0, IF(COUNTIF(E3:E49,"*")+COUNTIF(E37:E46,"&gt;0")&gt;44,"C",(COUNTIF(E3:E49,"*")+COUNTIF(E37:E46,"&gt;0"))/45*100),"")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87"/>
    </row>
    <row r="3" spans="1:24" ht="81" x14ac:dyDescent="0.15">
      <c r="A3" s="287"/>
      <c r="B3" s="135" t="s">
        <v>130</v>
      </c>
      <c r="C3" s="110" t="s">
        <v>645</v>
      </c>
      <c r="D3" s="148"/>
      <c r="E3" s="15"/>
      <c r="F3" s="15"/>
      <c r="G3" s="15"/>
      <c r="H3" s="15"/>
      <c r="I3" s="15"/>
      <c r="J3" s="15"/>
      <c r="K3" s="15"/>
      <c r="L3" s="15"/>
      <c r="M3" s="15"/>
      <c r="N3" s="15"/>
      <c r="O3" s="15"/>
      <c r="P3" s="15"/>
      <c r="Q3" s="15"/>
      <c r="R3" s="15"/>
      <c r="S3" s="15"/>
      <c r="T3" s="15"/>
      <c r="U3" s="15"/>
      <c r="V3" s="15"/>
      <c r="W3" s="15"/>
      <c r="X3" s="287"/>
    </row>
    <row r="4" spans="1:24" x14ac:dyDescent="0.15">
      <c r="A4" s="287"/>
      <c r="B4" s="101" t="s">
        <v>376</v>
      </c>
      <c r="C4" s="113" t="s">
        <v>646</v>
      </c>
      <c r="D4" s="148"/>
      <c r="E4" s="15"/>
      <c r="F4" s="15"/>
      <c r="G4" s="15"/>
      <c r="H4" s="15"/>
      <c r="I4" s="15"/>
      <c r="J4" s="15"/>
      <c r="K4" s="15"/>
      <c r="L4" s="15"/>
      <c r="M4" s="15"/>
      <c r="N4" s="15"/>
      <c r="O4" s="15"/>
      <c r="P4" s="15"/>
      <c r="Q4" s="15"/>
      <c r="R4" s="15"/>
      <c r="S4" s="15"/>
      <c r="T4" s="15"/>
      <c r="U4" s="15"/>
      <c r="V4" s="15"/>
      <c r="W4" s="15"/>
      <c r="X4" s="287"/>
    </row>
    <row r="5" spans="1:24" ht="46.5" x14ac:dyDescent="0.15">
      <c r="A5" s="287"/>
      <c r="B5" s="101" t="s">
        <v>377</v>
      </c>
      <c r="C5" s="113" t="s">
        <v>647</v>
      </c>
      <c r="D5" s="148"/>
      <c r="E5" s="15"/>
      <c r="F5" s="15"/>
      <c r="G5" s="15"/>
      <c r="H5" s="15"/>
      <c r="I5" s="15"/>
      <c r="J5" s="15"/>
      <c r="K5" s="15"/>
      <c r="L5" s="149"/>
      <c r="M5" s="15"/>
      <c r="N5" s="15"/>
      <c r="O5" s="15"/>
      <c r="P5" s="15"/>
      <c r="Q5" s="15"/>
      <c r="R5" s="15"/>
      <c r="S5" s="15"/>
      <c r="T5" s="15"/>
      <c r="U5" s="15"/>
      <c r="V5" s="15"/>
      <c r="W5" s="15"/>
      <c r="X5" s="287"/>
    </row>
    <row r="6" spans="1:24" x14ac:dyDescent="0.15">
      <c r="A6" s="287"/>
      <c r="B6" s="101" t="s">
        <v>378</v>
      </c>
      <c r="C6" s="113" t="s">
        <v>648</v>
      </c>
      <c r="D6" s="148"/>
      <c r="E6" s="15"/>
      <c r="F6" s="15"/>
      <c r="G6" s="15"/>
      <c r="H6" s="15"/>
      <c r="I6" s="15"/>
      <c r="J6" s="15"/>
      <c r="K6" s="15"/>
      <c r="L6" s="15"/>
      <c r="M6" s="15"/>
      <c r="N6" s="15"/>
      <c r="O6" s="15"/>
      <c r="P6" s="15"/>
      <c r="Q6" s="15"/>
      <c r="R6" s="15"/>
      <c r="S6" s="15"/>
      <c r="T6" s="15"/>
      <c r="U6" s="15"/>
      <c r="V6" s="15"/>
      <c r="W6" s="15"/>
      <c r="X6" s="287"/>
    </row>
    <row r="7" spans="1:24" x14ac:dyDescent="0.15">
      <c r="A7" s="287"/>
      <c r="B7" s="101" t="s">
        <v>379</v>
      </c>
      <c r="C7" s="113" t="s">
        <v>649</v>
      </c>
      <c r="D7" s="148"/>
      <c r="E7" s="15"/>
      <c r="F7" s="15"/>
      <c r="G7" s="15"/>
      <c r="H7" s="15"/>
      <c r="I7" s="15"/>
      <c r="J7" s="15"/>
      <c r="K7" s="15"/>
      <c r="L7" s="15"/>
      <c r="M7" s="15"/>
      <c r="N7" s="15"/>
      <c r="O7" s="15"/>
      <c r="P7" s="15"/>
      <c r="Q7" s="15"/>
      <c r="R7" s="15"/>
      <c r="S7" s="15"/>
      <c r="T7" s="15"/>
      <c r="U7" s="15"/>
      <c r="V7" s="15"/>
      <c r="W7" s="15"/>
      <c r="X7" s="287"/>
    </row>
    <row r="8" spans="1:24" ht="24" x14ac:dyDescent="0.15">
      <c r="A8" s="287"/>
      <c r="B8" s="101" t="s">
        <v>380</v>
      </c>
      <c r="C8" s="113" t="s">
        <v>650</v>
      </c>
      <c r="D8" s="148"/>
      <c r="E8" s="15"/>
      <c r="F8" s="15"/>
      <c r="G8" s="15"/>
      <c r="H8" s="15"/>
      <c r="I8" s="15"/>
      <c r="J8" s="15"/>
      <c r="K8" s="15"/>
      <c r="L8" s="15"/>
      <c r="M8" s="15"/>
      <c r="N8" s="15"/>
      <c r="O8" s="15"/>
      <c r="P8" s="15"/>
      <c r="Q8" s="15"/>
      <c r="R8" s="15"/>
      <c r="S8" s="15"/>
      <c r="T8" s="15"/>
      <c r="U8" s="15"/>
      <c r="V8" s="15"/>
      <c r="W8" s="15"/>
      <c r="X8" s="287"/>
    </row>
    <row r="9" spans="1:24" ht="35.25" x14ac:dyDescent="0.15">
      <c r="A9" s="287"/>
      <c r="B9" s="101" t="s">
        <v>105</v>
      </c>
      <c r="C9" s="110" t="s">
        <v>651</v>
      </c>
      <c r="D9" s="148"/>
      <c r="E9" s="15"/>
      <c r="F9" s="15"/>
      <c r="G9" s="15"/>
      <c r="H9" s="15"/>
      <c r="I9" s="15"/>
      <c r="J9" s="15"/>
      <c r="K9" s="15"/>
      <c r="L9" s="15"/>
      <c r="M9" s="15"/>
      <c r="N9" s="15"/>
      <c r="O9" s="15"/>
      <c r="P9" s="15"/>
      <c r="Q9" s="15"/>
      <c r="R9" s="15"/>
      <c r="S9" s="15"/>
      <c r="T9" s="15"/>
      <c r="U9" s="15"/>
      <c r="V9" s="15"/>
      <c r="W9" s="15"/>
      <c r="X9" s="287"/>
    </row>
    <row r="10" spans="1:24" ht="24" x14ac:dyDescent="0.15">
      <c r="A10" s="287"/>
      <c r="B10" s="101">
        <v>2</v>
      </c>
      <c r="C10" s="110" t="s">
        <v>652</v>
      </c>
      <c r="D10" s="99"/>
      <c r="E10" s="99"/>
      <c r="F10" s="99"/>
      <c r="G10" s="99"/>
      <c r="H10" s="99"/>
      <c r="I10" s="99"/>
      <c r="J10" s="99"/>
      <c r="K10" s="99"/>
      <c r="L10" s="99"/>
      <c r="M10" s="99"/>
      <c r="N10" s="99"/>
      <c r="O10" s="99"/>
      <c r="P10" s="99"/>
      <c r="Q10" s="99"/>
      <c r="R10" s="99"/>
      <c r="S10" s="99"/>
      <c r="T10" s="99"/>
      <c r="U10" s="99"/>
      <c r="V10" s="99"/>
      <c r="W10" s="99"/>
      <c r="X10" s="287"/>
    </row>
    <row r="11" spans="1:24" x14ac:dyDescent="0.15">
      <c r="A11" s="287"/>
      <c r="B11" s="101" t="s">
        <v>155</v>
      </c>
      <c r="C11" s="113" t="s">
        <v>653</v>
      </c>
      <c r="D11" s="148"/>
      <c r="E11" s="15"/>
      <c r="F11" s="15"/>
      <c r="G11" s="15"/>
      <c r="H11" s="15"/>
      <c r="I11" s="15"/>
      <c r="J11" s="15"/>
      <c r="K11" s="15"/>
      <c r="L11" s="15"/>
      <c r="M11" s="15"/>
      <c r="N11" s="15"/>
      <c r="O11" s="15"/>
      <c r="P11" s="15"/>
      <c r="Q11" s="15"/>
      <c r="R11" s="15"/>
      <c r="S11" s="15"/>
      <c r="T11" s="15"/>
      <c r="U11" s="15"/>
      <c r="V11" s="15"/>
      <c r="W11" s="15"/>
      <c r="X11" s="287"/>
    </row>
    <row r="12" spans="1:24" x14ac:dyDescent="0.15">
      <c r="A12" s="287"/>
      <c r="B12" s="101" t="s">
        <v>157</v>
      </c>
      <c r="C12" s="113" t="s">
        <v>654</v>
      </c>
      <c r="D12" s="148"/>
      <c r="E12" s="15"/>
      <c r="F12" s="15"/>
      <c r="G12" s="15"/>
      <c r="H12" s="15"/>
      <c r="I12" s="15"/>
      <c r="J12" s="15"/>
      <c r="K12" s="15"/>
      <c r="L12" s="15"/>
      <c r="M12" s="15"/>
      <c r="N12" s="15"/>
      <c r="O12" s="15"/>
      <c r="P12" s="15"/>
      <c r="Q12" s="15"/>
      <c r="R12" s="15"/>
      <c r="S12" s="15"/>
      <c r="T12" s="15"/>
      <c r="U12" s="15"/>
      <c r="V12" s="15"/>
      <c r="W12" s="15"/>
      <c r="X12" s="287"/>
    </row>
    <row r="13" spans="1:24" x14ac:dyDescent="0.15">
      <c r="A13" s="287"/>
      <c r="B13" s="101" t="s">
        <v>197</v>
      </c>
      <c r="C13" s="113" t="s">
        <v>655</v>
      </c>
      <c r="D13" s="148"/>
      <c r="E13" s="15"/>
      <c r="F13" s="15"/>
      <c r="G13" s="15"/>
      <c r="H13" s="15"/>
      <c r="I13" s="15"/>
      <c r="J13" s="15"/>
      <c r="K13" s="15"/>
      <c r="L13" s="15"/>
      <c r="M13" s="15"/>
      <c r="N13" s="15"/>
      <c r="O13" s="15"/>
      <c r="P13" s="15"/>
      <c r="Q13" s="15"/>
      <c r="R13" s="15"/>
      <c r="S13" s="15"/>
      <c r="T13" s="15"/>
      <c r="U13" s="15"/>
      <c r="V13" s="15"/>
      <c r="W13" s="15"/>
      <c r="X13" s="287"/>
    </row>
    <row r="14" spans="1:24" x14ac:dyDescent="0.15">
      <c r="A14" s="287"/>
      <c r="B14" s="101" t="s">
        <v>208</v>
      </c>
      <c r="C14" s="113" t="s">
        <v>656</v>
      </c>
      <c r="D14" s="148"/>
      <c r="E14" s="15"/>
      <c r="F14" s="15"/>
      <c r="G14" s="15"/>
      <c r="H14" s="15"/>
      <c r="I14" s="15"/>
      <c r="J14" s="15"/>
      <c r="K14" s="15"/>
      <c r="L14" s="15"/>
      <c r="M14" s="15"/>
      <c r="N14" s="15"/>
      <c r="O14" s="15"/>
      <c r="P14" s="15"/>
      <c r="Q14" s="15"/>
      <c r="R14" s="15"/>
      <c r="S14" s="15"/>
      <c r="T14" s="15"/>
      <c r="U14" s="15"/>
      <c r="V14" s="15"/>
      <c r="W14" s="15"/>
      <c r="X14" s="287"/>
    </row>
    <row r="15" spans="1:24" ht="24" x14ac:dyDescent="0.15">
      <c r="A15" s="287"/>
      <c r="B15" s="101" t="s">
        <v>213</v>
      </c>
      <c r="C15" s="113" t="s">
        <v>657</v>
      </c>
      <c r="D15" s="148"/>
      <c r="E15" s="15"/>
      <c r="F15" s="15"/>
      <c r="G15" s="15"/>
      <c r="H15" s="15"/>
      <c r="I15" s="15"/>
      <c r="J15" s="15"/>
      <c r="K15" s="15"/>
      <c r="L15" s="15"/>
      <c r="M15" s="15"/>
      <c r="N15" s="15"/>
      <c r="O15" s="15"/>
      <c r="P15" s="15"/>
      <c r="Q15" s="15"/>
      <c r="R15" s="15"/>
      <c r="S15" s="15"/>
      <c r="T15" s="15"/>
      <c r="U15" s="15"/>
      <c r="V15" s="15"/>
      <c r="W15" s="15"/>
      <c r="X15" s="287"/>
    </row>
    <row r="16" spans="1:24" ht="24" x14ac:dyDescent="0.15">
      <c r="A16" s="287"/>
      <c r="B16" s="101" t="s">
        <v>241</v>
      </c>
      <c r="C16" s="113" t="s">
        <v>658</v>
      </c>
      <c r="D16" s="148"/>
      <c r="E16" s="15"/>
      <c r="F16" s="15"/>
      <c r="G16" s="15"/>
      <c r="H16" s="15"/>
      <c r="I16" s="15"/>
      <c r="J16" s="15"/>
      <c r="K16" s="15"/>
      <c r="L16" s="15"/>
      <c r="M16" s="15"/>
      <c r="N16" s="15"/>
      <c r="O16" s="15"/>
      <c r="P16" s="15"/>
      <c r="Q16" s="15"/>
      <c r="R16" s="15"/>
      <c r="S16" s="15"/>
      <c r="T16" s="15"/>
      <c r="U16" s="15"/>
      <c r="V16" s="15"/>
      <c r="W16" s="15"/>
      <c r="X16" s="287"/>
    </row>
    <row r="17" spans="1:24" ht="25.5" customHeight="1" x14ac:dyDescent="0.15">
      <c r="A17" s="287"/>
      <c r="B17" s="101" t="s">
        <v>189</v>
      </c>
      <c r="C17" s="110" t="s">
        <v>659</v>
      </c>
      <c r="D17" s="148"/>
      <c r="E17" s="15"/>
      <c r="F17" s="15"/>
      <c r="G17" s="15"/>
      <c r="H17" s="15"/>
      <c r="I17" s="15"/>
      <c r="J17" s="15"/>
      <c r="K17" s="15"/>
      <c r="L17" s="15"/>
      <c r="M17" s="15"/>
      <c r="N17" s="15"/>
      <c r="O17" s="15"/>
      <c r="P17" s="15"/>
      <c r="Q17" s="15"/>
      <c r="R17" s="15"/>
      <c r="S17" s="15"/>
      <c r="T17" s="15"/>
      <c r="U17" s="15"/>
      <c r="V17" s="15"/>
      <c r="W17" s="15"/>
      <c r="X17" s="287"/>
    </row>
    <row r="18" spans="1:24" ht="24" x14ac:dyDescent="0.15">
      <c r="A18" s="287"/>
      <c r="B18" s="101" t="s">
        <v>191</v>
      </c>
      <c r="C18" s="110" t="s">
        <v>660</v>
      </c>
      <c r="D18" s="148"/>
      <c r="E18" s="15"/>
      <c r="F18" s="15"/>
      <c r="G18" s="15"/>
      <c r="H18" s="15"/>
      <c r="I18" s="15"/>
      <c r="J18" s="15"/>
      <c r="K18" s="15"/>
      <c r="L18" s="15"/>
      <c r="M18" s="15"/>
      <c r="N18" s="15"/>
      <c r="O18" s="15"/>
      <c r="P18" s="15"/>
      <c r="Q18" s="15"/>
      <c r="R18" s="15"/>
      <c r="S18" s="15"/>
      <c r="T18" s="15"/>
      <c r="U18" s="15"/>
      <c r="V18" s="15"/>
      <c r="W18" s="15"/>
      <c r="X18" s="287"/>
    </row>
    <row r="19" spans="1:24" ht="35.25" x14ac:dyDescent="0.15">
      <c r="A19" s="287"/>
      <c r="B19" s="101" t="s">
        <v>303</v>
      </c>
      <c r="C19" s="110" t="s">
        <v>661</v>
      </c>
      <c r="D19" s="148"/>
      <c r="E19" s="15"/>
      <c r="F19" s="15"/>
      <c r="G19" s="15"/>
      <c r="H19" s="15"/>
      <c r="I19" s="15"/>
      <c r="J19" s="15"/>
      <c r="K19" s="15"/>
      <c r="L19" s="15"/>
      <c r="M19" s="15"/>
      <c r="N19" s="15"/>
      <c r="O19" s="15"/>
      <c r="P19" s="15"/>
      <c r="Q19" s="15"/>
      <c r="R19" s="15"/>
      <c r="S19" s="15"/>
      <c r="T19" s="15"/>
      <c r="U19" s="15"/>
      <c r="V19" s="15"/>
      <c r="W19" s="15"/>
      <c r="X19" s="287"/>
    </row>
    <row r="20" spans="1:24" ht="35.25" x14ac:dyDescent="0.15">
      <c r="A20" s="287"/>
      <c r="B20" s="101" t="s">
        <v>551</v>
      </c>
      <c r="C20" s="110" t="s">
        <v>662</v>
      </c>
      <c r="D20" s="148"/>
      <c r="E20" s="15"/>
      <c r="F20" s="15"/>
      <c r="G20" s="15"/>
      <c r="H20" s="15"/>
      <c r="I20" s="15"/>
      <c r="J20" s="15"/>
      <c r="K20" s="15"/>
      <c r="L20" s="15"/>
      <c r="M20" s="15"/>
      <c r="N20" s="15"/>
      <c r="O20" s="15"/>
      <c r="P20" s="15"/>
      <c r="Q20" s="15"/>
      <c r="R20" s="15"/>
      <c r="S20" s="15"/>
      <c r="T20" s="15"/>
      <c r="U20" s="15"/>
      <c r="V20" s="15"/>
      <c r="W20" s="15"/>
      <c r="X20" s="287"/>
    </row>
    <row r="21" spans="1:24" ht="24" x14ac:dyDescent="0.15">
      <c r="A21" s="287"/>
      <c r="B21" s="101" t="s">
        <v>553</v>
      </c>
      <c r="C21" s="110" t="s">
        <v>663</v>
      </c>
      <c r="D21" s="148"/>
      <c r="E21" s="15"/>
      <c r="F21" s="15"/>
      <c r="G21" s="15"/>
      <c r="H21" s="15"/>
      <c r="I21" s="15"/>
      <c r="J21" s="15"/>
      <c r="K21" s="15"/>
      <c r="L21" s="15"/>
      <c r="M21" s="15"/>
      <c r="N21" s="15"/>
      <c r="O21" s="15"/>
      <c r="P21" s="15"/>
      <c r="Q21" s="15"/>
      <c r="R21" s="15"/>
      <c r="S21" s="15"/>
      <c r="T21" s="15"/>
      <c r="U21" s="15"/>
      <c r="V21" s="15"/>
      <c r="W21" s="15"/>
      <c r="X21" s="287"/>
    </row>
    <row r="22" spans="1:24" ht="35.25" x14ac:dyDescent="0.15">
      <c r="A22" s="287"/>
      <c r="B22" s="101" t="s">
        <v>555</v>
      </c>
      <c r="C22" s="110" t="s">
        <v>664</v>
      </c>
      <c r="D22" s="148"/>
      <c r="E22" s="15"/>
      <c r="F22" s="15"/>
      <c r="G22" s="15"/>
      <c r="H22" s="15"/>
      <c r="I22" s="15"/>
      <c r="J22" s="15"/>
      <c r="K22" s="15"/>
      <c r="L22" s="15"/>
      <c r="M22" s="15"/>
      <c r="N22" s="15"/>
      <c r="O22" s="15"/>
      <c r="P22" s="15"/>
      <c r="Q22" s="15"/>
      <c r="R22" s="15"/>
      <c r="S22" s="15"/>
      <c r="T22" s="15"/>
      <c r="U22" s="15"/>
      <c r="V22" s="15"/>
      <c r="W22" s="15"/>
      <c r="X22" s="287"/>
    </row>
    <row r="23" spans="1:24" ht="24" x14ac:dyDescent="0.15">
      <c r="A23" s="287"/>
      <c r="B23" s="101" t="s">
        <v>665</v>
      </c>
      <c r="C23" s="110" t="s">
        <v>666</v>
      </c>
      <c r="D23" s="148"/>
      <c r="E23" s="15"/>
      <c r="F23" s="15"/>
      <c r="G23" s="15"/>
      <c r="H23" s="15"/>
      <c r="I23" s="15"/>
      <c r="J23" s="15"/>
      <c r="K23" s="15"/>
      <c r="L23" s="15"/>
      <c r="M23" s="15"/>
      <c r="N23" s="15"/>
      <c r="O23" s="15"/>
      <c r="P23" s="15"/>
      <c r="Q23" s="15"/>
      <c r="R23" s="15"/>
      <c r="S23" s="15"/>
      <c r="T23" s="15"/>
      <c r="U23" s="15"/>
      <c r="V23" s="15"/>
      <c r="W23" s="15"/>
      <c r="X23" s="287"/>
    </row>
    <row r="24" spans="1:24" ht="24" x14ac:dyDescent="0.15">
      <c r="A24" s="287"/>
      <c r="B24" s="101" t="s">
        <v>667</v>
      </c>
      <c r="C24" s="110" t="s">
        <v>668</v>
      </c>
      <c r="D24" s="148"/>
      <c r="E24" s="15"/>
      <c r="F24" s="15"/>
      <c r="G24" s="15"/>
      <c r="H24" s="15"/>
      <c r="I24" s="15"/>
      <c r="J24" s="15"/>
      <c r="K24" s="15"/>
      <c r="L24" s="15"/>
      <c r="M24" s="15"/>
      <c r="N24" s="15"/>
      <c r="O24" s="15"/>
      <c r="P24" s="15"/>
      <c r="Q24" s="15"/>
      <c r="R24" s="15"/>
      <c r="S24" s="15"/>
      <c r="T24" s="15"/>
      <c r="U24" s="15"/>
      <c r="V24" s="15"/>
      <c r="W24" s="15"/>
      <c r="X24" s="287"/>
    </row>
    <row r="25" spans="1:24" ht="24" x14ac:dyDescent="0.15">
      <c r="A25" s="287"/>
      <c r="B25" s="101" t="s">
        <v>669</v>
      </c>
      <c r="C25" s="110" t="s">
        <v>670</v>
      </c>
      <c r="D25" s="148"/>
      <c r="E25" s="15"/>
      <c r="F25" s="15"/>
      <c r="G25" s="15"/>
      <c r="H25" s="15"/>
      <c r="I25" s="15"/>
      <c r="J25" s="15"/>
      <c r="K25" s="15"/>
      <c r="L25" s="15"/>
      <c r="M25" s="15"/>
      <c r="N25" s="15"/>
      <c r="O25" s="15"/>
      <c r="P25" s="15"/>
      <c r="Q25" s="15"/>
      <c r="R25" s="15"/>
      <c r="S25" s="15"/>
      <c r="T25" s="15"/>
      <c r="U25" s="15"/>
      <c r="V25" s="15"/>
      <c r="W25" s="15"/>
      <c r="X25" s="287"/>
    </row>
    <row r="26" spans="1:24" ht="24" x14ac:dyDescent="0.15">
      <c r="A26" s="287"/>
      <c r="B26" s="101" t="s">
        <v>671</v>
      </c>
      <c r="C26" s="110" t="s">
        <v>672</v>
      </c>
      <c r="D26" s="148"/>
      <c r="E26" s="15"/>
      <c r="F26" s="15"/>
      <c r="G26" s="15"/>
      <c r="H26" s="15"/>
      <c r="I26" s="15"/>
      <c r="J26" s="15"/>
      <c r="K26" s="15"/>
      <c r="L26" s="15"/>
      <c r="M26" s="15"/>
      <c r="N26" s="15"/>
      <c r="O26" s="15"/>
      <c r="P26" s="15"/>
      <c r="Q26" s="15"/>
      <c r="R26" s="15"/>
      <c r="S26" s="15"/>
      <c r="T26" s="15"/>
      <c r="U26" s="15"/>
      <c r="V26" s="15"/>
      <c r="W26" s="15"/>
      <c r="X26" s="287"/>
    </row>
    <row r="27" spans="1:24" ht="24" x14ac:dyDescent="0.15">
      <c r="A27" s="287"/>
      <c r="B27" s="101" t="s">
        <v>673</v>
      </c>
      <c r="C27" s="110" t="s">
        <v>674</v>
      </c>
      <c r="D27" s="148"/>
      <c r="E27" s="15"/>
      <c r="F27" s="15"/>
      <c r="G27" s="15"/>
      <c r="H27" s="15"/>
      <c r="I27" s="15"/>
      <c r="J27" s="15"/>
      <c r="K27" s="15"/>
      <c r="L27" s="15"/>
      <c r="M27" s="15"/>
      <c r="N27" s="15"/>
      <c r="O27" s="15"/>
      <c r="P27" s="15"/>
      <c r="Q27" s="15"/>
      <c r="R27" s="15"/>
      <c r="S27" s="15"/>
      <c r="T27" s="15"/>
      <c r="U27" s="15"/>
      <c r="V27" s="15"/>
      <c r="W27" s="15"/>
      <c r="X27" s="287"/>
    </row>
    <row r="28" spans="1:24" x14ac:dyDescent="0.15">
      <c r="A28" s="287"/>
      <c r="B28" s="101" t="s">
        <v>132</v>
      </c>
      <c r="C28" s="32" t="s">
        <v>675</v>
      </c>
      <c r="D28" s="148"/>
      <c r="E28" s="15"/>
      <c r="F28" s="15"/>
      <c r="G28" s="15"/>
      <c r="H28" s="15"/>
      <c r="I28" s="15"/>
      <c r="J28" s="15"/>
      <c r="K28" s="15"/>
      <c r="L28" s="15"/>
      <c r="M28" s="15"/>
      <c r="N28" s="15"/>
      <c r="O28" s="15"/>
      <c r="P28" s="15"/>
      <c r="Q28" s="15"/>
      <c r="R28" s="15"/>
      <c r="S28" s="15"/>
      <c r="T28" s="15"/>
      <c r="U28" s="15"/>
      <c r="V28" s="15"/>
      <c r="W28" s="15"/>
      <c r="X28" s="287"/>
    </row>
    <row r="29" spans="1:24" ht="24" x14ac:dyDescent="0.15">
      <c r="A29" s="287"/>
      <c r="B29" s="101" t="s">
        <v>134</v>
      </c>
      <c r="C29" s="32" t="s">
        <v>676</v>
      </c>
      <c r="D29" s="148"/>
      <c r="E29" s="15"/>
      <c r="F29" s="15"/>
      <c r="G29" s="15"/>
      <c r="H29" s="15"/>
      <c r="I29" s="15"/>
      <c r="J29" s="15"/>
      <c r="K29" s="15"/>
      <c r="L29" s="15"/>
      <c r="M29" s="15"/>
      <c r="N29" s="15"/>
      <c r="O29" s="15"/>
      <c r="P29" s="15"/>
      <c r="Q29" s="15"/>
      <c r="R29" s="15"/>
      <c r="S29" s="15"/>
      <c r="T29" s="15"/>
      <c r="U29" s="15"/>
      <c r="V29" s="15"/>
      <c r="W29" s="15"/>
      <c r="X29" s="287"/>
    </row>
    <row r="30" spans="1:24" ht="24" x14ac:dyDescent="0.15">
      <c r="A30" s="287"/>
      <c r="B30" s="101" t="s">
        <v>268</v>
      </c>
      <c r="C30" s="32" t="s">
        <v>678</v>
      </c>
      <c r="D30" s="148"/>
      <c r="E30" s="15"/>
      <c r="F30" s="15"/>
      <c r="G30" s="15"/>
      <c r="H30" s="15"/>
      <c r="I30" s="15"/>
      <c r="J30" s="15"/>
      <c r="K30" s="15"/>
      <c r="L30" s="15"/>
      <c r="M30" s="15"/>
      <c r="N30" s="15"/>
      <c r="O30" s="15"/>
      <c r="P30" s="15"/>
      <c r="Q30" s="15"/>
      <c r="R30" s="15"/>
      <c r="S30" s="15"/>
      <c r="T30" s="15"/>
      <c r="U30" s="15"/>
      <c r="V30" s="15"/>
      <c r="W30" s="15"/>
      <c r="X30" s="287"/>
    </row>
    <row r="31" spans="1:24" ht="24" x14ac:dyDescent="0.15">
      <c r="A31" s="287"/>
      <c r="B31" s="101" t="s">
        <v>677</v>
      </c>
      <c r="C31" s="32" t="s">
        <v>679</v>
      </c>
      <c r="D31" s="148"/>
      <c r="E31" s="15"/>
      <c r="F31" s="15"/>
      <c r="G31" s="15"/>
      <c r="H31" s="15"/>
      <c r="I31" s="15"/>
      <c r="J31" s="15"/>
      <c r="K31" s="15"/>
      <c r="L31" s="15"/>
      <c r="M31" s="15"/>
      <c r="N31" s="15"/>
      <c r="O31" s="15"/>
      <c r="P31" s="15"/>
      <c r="Q31" s="15"/>
      <c r="R31" s="15"/>
      <c r="S31" s="15"/>
      <c r="T31" s="15"/>
      <c r="U31" s="15"/>
      <c r="V31" s="15"/>
      <c r="W31" s="15"/>
      <c r="X31" s="287"/>
    </row>
    <row r="32" spans="1:24" x14ac:dyDescent="0.15">
      <c r="A32" s="287"/>
      <c r="B32" s="101" t="s">
        <v>136</v>
      </c>
      <c r="C32" s="32" t="s">
        <v>680</v>
      </c>
      <c r="D32" s="148"/>
      <c r="E32" s="15"/>
      <c r="F32" s="15"/>
      <c r="G32" s="15"/>
      <c r="H32" s="15"/>
      <c r="I32" s="15"/>
      <c r="J32" s="15"/>
      <c r="K32" s="15"/>
      <c r="L32" s="15"/>
      <c r="M32" s="15"/>
      <c r="N32" s="15"/>
      <c r="O32" s="15"/>
      <c r="P32" s="15"/>
      <c r="Q32" s="15"/>
      <c r="R32" s="15"/>
      <c r="S32" s="15"/>
      <c r="T32" s="15"/>
      <c r="U32" s="15"/>
      <c r="V32" s="15"/>
      <c r="W32" s="15"/>
      <c r="X32" s="287"/>
    </row>
    <row r="33" spans="1:24" x14ac:dyDescent="0.15">
      <c r="A33" s="287"/>
      <c r="B33" s="101" t="s">
        <v>137</v>
      </c>
      <c r="C33" s="32" t="s">
        <v>681</v>
      </c>
      <c r="D33" s="148"/>
      <c r="E33" s="15"/>
      <c r="F33" s="15"/>
      <c r="G33" s="15"/>
      <c r="H33" s="15"/>
      <c r="I33" s="15"/>
      <c r="J33" s="15"/>
      <c r="K33" s="15"/>
      <c r="L33" s="15"/>
      <c r="M33" s="15"/>
      <c r="N33" s="15"/>
      <c r="O33" s="15"/>
      <c r="P33" s="15"/>
      <c r="Q33" s="15"/>
      <c r="R33" s="15"/>
      <c r="S33" s="15"/>
      <c r="T33" s="15"/>
      <c r="U33" s="15"/>
      <c r="V33" s="15"/>
      <c r="W33" s="15"/>
      <c r="X33" s="287"/>
    </row>
    <row r="34" spans="1:24" ht="24" x14ac:dyDescent="0.15">
      <c r="A34" s="287"/>
      <c r="B34" s="101" t="s">
        <v>140</v>
      </c>
      <c r="C34" s="32" t="s">
        <v>682</v>
      </c>
      <c r="D34" s="148"/>
      <c r="E34" s="15"/>
      <c r="F34" s="15"/>
      <c r="G34" s="15"/>
      <c r="H34" s="15"/>
      <c r="I34" s="15"/>
      <c r="J34" s="15"/>
      <c r="K34" s="15"/>
      <c r="L34" s="15"/>
      <c r="M34" s="15"/>
      <c r="N34" s="15"/>
      <c r="O34" s="15"/>
      <c r="P34" s="15"/>
      <c r="Q34" s="15"/>
      <c r="R34" s="15"/>
      <c r="S34" s="15"/>
      <c r="T34" s="15"/>
      <c r="U34" s="15"/>
      <c r="V34" s="15"/>
      <c r="W34" s="15"/>
      <c r="X34" s="287"/>
    </row>
    <row r="35" spans="1:24" ht="24" x14ac:dyDescent="0.15">
      <c r="A35" s="287"/>
      <c r="B35" s="101" t="s">
        <v>142</v>
      </c>
      <c r="C35" s="32" t="s">
        <v>683</v>
      </c>
      <c r="D35" s="148"/>
      <c r="E35" s="15"/>
      <c r="F35" s="15"/>
      <c r="G35" s="15"/>
      <c r="H35" s="15"/>
      <c r="I35" s="15"/>
      <c r="J35" s="15"/>
      <c r="K35" s="15"/>
      <c r="L35" s="15"/>
      <c r="M35" s="15"/>
      <c r="N35" s="15"/>
      <c r="O35" s="15"/>
      <c r="P35" s="15"/>
      <c r="Q35" s="15"/>
      <c r="R35" s="15"/>
      <c r="S35" s="15"/>
      <c r="T35" s="15"/>
      <c r="U35" s="15"/>
      <c r="V35" s="15"/>
      <c r="W35" s="15"/>
      <c r="X35" s="287"/>
    </row>
    <row r="36" spans="1:24" x14ac:dyDescent="0.15">
      <c r="A36" s="287"/>
      <c r="B36" s="268">
        <v>6</v>
      </c>
      <c r="C36" s="32" t="s">
        <v>825</v>
      </c>
      <c r="D36" s="99"/>
      <c r="E36" s="99"/>
      <c r="F36" s="99"/>
      <c r="G36" s="99"/>
      <c r="H36" s="99"/>
      <c r="I36" s="99"/>
      <c r="J36" s="99"/>
      <c r="K36" s="99"/>
      <c r="L36" s="99"/>
      <c r="M36" s="99"/>
      <c r="N36" s="99"/>
      <c r="O36" s="99"/>
      <c r="P36" s="99"/>
      <c r="Q36" s="99"/>
      <c r="R36" s="99"/>
      <c r="S36" s="99"/>
      <c r="T36" s="99"/>
      <c r="U36" s="99"/>
      <c r="V36" s="99"/>
      <c r="W36" s="99"/>
      <c r="X36" s="287"/>
    </row>
    <row r="37" spans="1:24" x14ac:dyDescent="0.15">
      <c r="A37" s="287"/>
      <c r="B37" s="269"/>
      <c r="C37" s="106" t="s">
        <v>687</v>
      </c>
      <c r="D37" s="148"/>
      <c r="E37" s="15"/>
      <c r="F37" s="15"/>
      <c r="G37" s="15"/>
      <c r="H37" s="15"/>
      <c r="I37" s="15"/>
      <c r="J37" s="15"/>
      <c r="K37" s="15"/>
      <c r="L37" s="15"/>
      <c r="M37" s="15"/>
      <c r="N37" s="15"/>
      <c r="O37" s="15"/>
      <c r="P37" s="15"/>
      <c r="Q37" s="15"/>
      <c r="R37" s="15"/>
      <c r="S37" s="15"/>
      <c r="T37" s="15"/>
      <c r="U37" s="15"/>
      <c r="V37" s="15"/>
      <c r="W37" s="15"/>
      <c r="X37" s="287"/>
    </row>
    <row r="38" spans="1:24" ht="24" x14ac:dyDescent="0.15">
      <c r="A38" s="287"/>
      <c r="B38" s="269"/>
      <c r="C38" s="106" t="s">
        <v>686</v>
      </c>
      <c r="D38" s="148"/>
      <c r="E38" s="15"/>
      <c r="F38" s="15"/>
      <c r="G38" s="15"/>
      <c r="H38" s="15"/>
      <c r="I38" s="15"/>
      <c r="J38" s="15"/>
      <c r="K38" s="15"/>
      <c r="L38" s="15"/>
      <c r="M38" s="15"/>
      <c r="N38" s="15"/>
      <c r="O38" s="15"/>
      <c r="P38" s="15"/>
      <c r="Q38" s="15"/>
      <c r="R38" s="15"/>
      <c r="S38" s="15"/>
      <c r="T38" s="15"/>
      <c r="U38" s="15"/>
      <c r="V38" s="15"/>
      <c r="W38" s="15"/>
      <c r="X38" s="287"/>
    </row>
    <row r="39" spans="1:24" x14ac:dyDescent="0.15">
      <c r="A39" s="287"/>
      <c r="B39" s="269"/>
      <c r="C39" s="106" t="s">
        <v>688</v>
      </c>
      <c r="D39" s="148"/>
      <c r="E39" s="15"/>
      <c r="F39" s="15"/>
      <c r="G39" s="15"/>
      <c r="H39" s="15"/>
      <c r="I39" s="15"/>
      <c r="J39" s="15"/>
      <c r="K39" s="15"/>
      <c r="L39" s="15"/>
      <c r="M39" s="15"/>
      <c r="N39" s="15"/>
      <c r="O39" s="15"/>
      <c r="P39" s="15"/>
      <c r="Q39" s="15"/>
      <c r="R39" s="15"/>
      <c r="S39" s="15"/>
      <c r="T39" s="15"/>
      <c r="U39" s="15"/>
      <c r="V39" s="15"/>
      <c r="W39" s="15"/>
      <c r="X39" s="287"/>
    </row>
    <row r="40" spans="1:24" x14ac:dyDescent="0.15">
      <c r="A40" s="287"/>
      <c r="B40" s="269"/>
      <c r="C40" s="106" t="s">
        <v>689</v>
      </c>
      <c r="D40" s="148"/>
      <c r="E40" s="15"/>
      <c r="F40" s="15"/>
      <c r="G40" s="15"/>
      <c r="H40" s="15"/>
      <c r="I40" s="15"/>
      <c r="J40" s="15"/>
      <c r="K40" s="15"/>
      <c r="L40" s="15"/>
      <c r="M40" s="15"/>
      <c r="N40" s="15"/>
      <c r="O40" s="15"/>
      <c r="P40" s="15"/>
      <c r="Q40" s="15"/>
      <c r="R40" s="15"/>
      <c r="S40" s="15"/>
      <c r="T40" s="15"/>
      <c r="U40" s="15"/>
      <c r="V40" s="15"/>
      <c r="W40" s="15"/>
      <c r="X40" s="287"/>
    </row>
    <row r="41" spans="1:24" x14ac:dyDescent="0.15">
      <c r="A41" s="287"/>
      <c r="B41" s="269"/>
      <c r="C41" s="106" t="s">
        <v>690</v>
      </c>
      <c r="D41" s="148"/>
      <c r="E41" s="15"/>
      <c r="F41" s="15"/>
      <c r="G41" s="15"/>
      <c r="H41" s="15"/>
      <c r="I41" s="15"/>
      <c r="J41" s="15"/>
      <c r="K41" s="15"/>
      <c r="L41" s="15"/>
      <c r="M41" s="15"/>
      <c r="N41" s="15"/>
      <c r="O41" s="15"/>
      <c r="P41" s="15"/>
      <c r="Q41" s="15"/>
      <c r="R41" s="15"/>
      <c r="S41" s="15"/>
      <c r="T41" s="15"/>
      <c r="U41" s="15"/>
      <c r="V41" s="15"/>
      <c r="W41" s="15"/>
      <c r="X41" s="287"/>
    </row>
    <row r="42" spans="1:24" x14ac:dyDescent="0.15">
      <c r="A42" s="287"/>
      <c r="B42" s="269"/>
      <c r="C42" s="106" t="s">
        <v>691</v>
      </c>
      <c r="D42" s="148"/>
      <c r="E42" s="15"/>
      <c r="F42" s="15"/>
      <c r="G42" s="15"/>
      <c r="H42" s="15"/>
      <c r="I42" s="15"/>
      <c r="J42" s="15"/>
      <c r="K42" s="15"/>
      <c r="L42" s="15"/>
      <c r="M42" s="15"/>
      <c r="N42" s="15"/>
      <c r="O42" s="15"/>
      <c r="P42" s="15"/>
      <c r="Q42" s="15"/>
      <c r="R42" s="15"/>
      <c r="S42" s="15"/>
      <c r="T42" s="15"/>
      <c r="U42" s="15"/>
      <c r="V42" s="15"/>
      <c r="W42" s="15"/>
      <c r="X42" s="287"/>
    </row>
    <row r="43" spans="1:24" x14ac:dyDescent="0.15">
      <c r="A43" s="287"/>
      <c r="B43" s="269"/>
      <c r="C43" s="106" t="s">
        <v>692</v>
      </c>
      <c r="D43" s="148"/>
      <c r="E43" s="15"/>
      <c r="F43" s="15"/>
      <c r="G43" s="15"/>
      <c r="H43" s="15"/>
      <c r="I43" s="15"/>
      <c r="J43" s="15"/>
      <c r="K43" s="15"/>
      <c r="L43" s="15"/>
      <c r="M43" s="15"/>
      <c r="N43" s="15"/>
      <c r="O43" s="15"/>
      <c r="P43" s="15"/>
      <c r="Q43" s="15"/>
      <c r="R43" s="15"/>
      <c r="S43" s="15"/>
      <c r="T43" s="15"/>
      <c r="U43" s="15"/>
      <c r="V43" s="15"/>
      <c r="W43" s="15"/>
      <c r="X43" s="287"/>
    </row>
    <row r="44" spans="1:24" x14ac:dyDescent="0.15">
      <c r="A44" s="287"/>
      <c r="B44" s="269"/>
      <c r="C44" s="106" t="s">
        <v>693</v>
      </c>
      <c r="D44" s="148"/>
      <c r="E44" s="15"/>
      <c r="F44" s="15"/>
      <c r="G44" s="15"/>
      <c r="H44" s="15"/>
      <c r="I44" s="15"/>
      <c r="J44" s="15"/>
      <c r="K44" s="15"/>
      <c r="L44" s="15"/>
      <c r="M44" s="15"/>
      <c r="N44" s="15"/>
      <c r="O44" s="15"/>
      <c r="P44" s="15"/>
      <c r="Q44" s="15"/>
      <c r="R44" s="15"/>
      <c r="S44" s="15"/>
      <c r="T44" s="15"/>
      <c r="U44" s="15"/>
      <c r="V44" s="15"/>
      <c r="W44" s="15"/>
      <c r="X44" s="287"/>
    </row>
    <row r="45" spans="1:24" x14ac:dyDescent="0.15">
      <c r="A45" s="287"/>
      <c r="B45" s="269"/>
      <c r="C45" s="106" t="s">
        <v>694</v>
      </c>
      <c r="D45" s="148"/>
      <c r="E45" s="15"/>
      <c r="F45" s="15"/>
      <c r="G45" s="15"/>
      <c r="H45" s="15"/>
      <c r="I45" s="15"/>
      <c r="J45" s="15"/>
      <c r="K45" s="15"/>
      <c r="L45" s="15"/>
      <c r="M45" s="15"/>
      <c r="N45" s="15"/>
      <c r="O45" s="15"/>
      <c r="P45" s="15"/>
      <c r="Q45" s="15"/>
      <c r="R45" s="15"/>
      <c r="S45" s="15"/>
      <c r="T45" s="15"/>
      <c r="U45" s="15"/>
      <c r="V45" s="15"/>
      <c r="W45" s="15"/>
      <c r="X45" s="287"/>
    </row>
    <row r="46" spans="1:24" x14ac:dyDescent="0.15">
      <c r="A46" s="287"/>
      <c r="B46" s="270"/>
      <c r="C46" s="106" t="s">
        <v>695</v>
      </c>
      <c r="D46" s="148"/>
      <c r="E46" s="15"/>
      <c r="F46" s="15"/>
      <c r="G46" s="15"/>
      <c r="H46" s="15"/>
      <c r="I46" s="15"/>
      <c r="J46" s="15"/>
      <c r="K46" s="15"/>
      <c r="L46" s="15"/>
      <c r="M46" s="15"/>
      <c r="N46" s="15"/>
      <c r="O46" s="15"/>
      <c r="P46" s="15"/>
      <c r="Q46" s="15"/>
      <c r="R46" s="15"/>
      <c r="S46" s="15"/>
      <c r="T46" s="15"/>
      <c r="U46" s="15"/>
      <c r="V46" s="15"/>
      <c r="W46" s="15"/>
      <c r="X46" s="287"/>
    </row>
    <row r="47" spans="1:24" ht="72" x14ac:dyDescent="0.15">
      <c r="A47" s="287"/>
      <c r="B47" s="101">
        <v>7</v>
      </c>
      <c r="C47" s="110" t="s">
        <v>684</v>
      </c>
      <c r="D47" s="148"/>
      <c r="E47" s="15"/>
      <c r="F47" s="15"/>
      <c r="G47" s="15"/>
      <c r="H47" s="15"/>
      <c r="I47" s="15"/>
      <c r="J47" s="15"/>
      <c r="K47" s="15"/>
      <c r="L47" s="15"/>
      <c r="M47" s="15"/>
      <c r="N47" s="15"/>
      <c r="O47" s="15"/>
      <c r="P47" s="15"/>
      <c r="Q47" s="15"/>
      <c r="R47" s="15"/>
      <c r="S47" s="15"/>
      <c r="T47" s="15"/>
      <c r="U47" s="15"/>
      <c r="V47" s="15"/>
      <c r="W47" s="15"/>
      <c r="X47" s="287"/>
    </row>
    <row r="48" spans="1:24" ht="153" customHeight="1" x14ac:dyDescent="0.15">
      <c r="A48" s="287"/>
      <c r="B48" s="101">
        <v>8</v>
      </c>
      <c r="C48" s="112" t="s">
        <v>826</v>
      </c>
      <c r="D48" s="148"/>
      <c r="E48" s="15"/>
      <c r="F48" s="15"/>
      <c r="G48" s="15"/>
      <c r="H48" s="15"/>
      <c r="I48" s="15"/>
      <c r="J48" s="15"/>
      <c r="K48" s="15"/>
      <c r="L48" s="15"/>
      <c r="M48" s="15"/>
      <c r="N48" s="15"/>
      <c r="O48" s="15"/>
      <c r="P48" s="15"/>
      <c r="Q48" s="15"/>
      <c r="R48" s="15"/>
      <c r="S48" s="15"/>
      <c r="T48" s="15"/>
      <c r="U48" s="15"/>
      <c r="V48" s="15"/>
      <c r="W48" s="15"/>
      <c r="X48" s="287"/>
    </row>
    <row r="49" spans="1:24" ht="52.15" customHeight="1" x14ac:dyDescent="0.15">
      <c r="A49" s="287"/>
      <c r="B49" s="101">
        <v>9</v>
      </c>
      <c r="C49" s="110" t="s">
        <v>685</v>
      </c>
      <c r="D49" s="14"/>
      <c r="E49" s="14"/>
      <c r="F49" s="14"/>
      <c r="G49" s="14"/>
      <c r="H49" s="14"/>
      <c r="I49" s="14"/>
      <c r="J49" s="14"/>
      <c r="K49" s="14"/>
      <c r="L49" s="14"/>
      <c r="M49" s="14"/>
      <c r="N49" s="14"/>
      <c r="O49" s="14"/>
      <c r="P49" s="14"/>
      <c r="Q49" s="14"/>
      <c r="R49" s="14"/>
      <c r="S49" s="14"/>
      <c r="T49" s="14"/>
      <c r="U49" s="14"/>
      <c r="V49" s="14"/>
      <c r="W49" s="14"/>
      <c r="X49" s="287"/>
    </row>
    <row r="50" spans="1:24" x14ac:dyDescent="0.15">
      <c r="A50" s="287"/>
      <c r="X50" s="287"/>
    </row>
    <row r="51" spans="1:24" ht="12.75" customHeight="1" x14ac:dyDescent="0.15">
      <c r="A51" s="287"/>
      <c r="B51" s="103"/>
      <c r="C51" s="9"/>
      <c r="D51" s="11"/>
      <c r="E51" s="11"/>
      <c r="F51" s="11"/>
      <c r="G51" s="11"/>
      <c r="H51" s="11"/>
      <c r="I51" s="11"/>
      <c r="J51" s="11"/>
      <c r="K51" s="11"/>
      <c r="L51" s="11"/>
      <c r="M51" s="10"/>
      <c r="N51" s="10"/>
      <c r="O51" s="10"/>
      <c r="P51" s="10"/>
      <c r="Q51" s="10"/>
      <c r="R51" s="10"/>
      <c r="S51" s="10"/>
      <c r="T51" s="10"/>
      <c r="U51" s="10"/>
      <c r="V51" s="10"/>
      <c r="W51" s="10"/>
      <c r="X51" s="287"/>
    </row>
    <row r="52" spans="1:24" ht="25.5" customHeight="1" x14ac:dyDescent="0.15">
      <c r="A52" s="287"/>
      <c r="B52" s="103"/>
      <c r="C52" s="234" t="s">
        <v>72</v>
      </c>
      <c r="D52" s="243"/>
      <c r="E52" s="243"/>
      <c r="F52" s="243"/>
      <c r="G52" s="243"/>
      <c r="H52" s="243"/>
      <c r="I52" s="243"/>
      <c r="J52" s="243"/>
      <c r="K52" s="243"/>
      <c r="L52" s="243"/>
      <c r="M52" s="243"/>
      <c r="N52" s="243"/>
      <c r="O52" s="243"/>
      <c r="P52" s="243"/>
      <c r="Q52" s="243"/>
      <c r="R52" s="243"/>
      <c r="X52" s="287"/>
    </row>
    <row r="53" spans="1:24" x14ac:dyDescent="0.15">
      <c r="A53" s="287"/>
      <c r="B53" s="103"/>
      <c r="C53" s="245" t="s">
        <v>1</v>
      </c>
      <c r="D53" s="245"/>
      <c r="E53" s="245"/>
      <c r="F53" s="245"/>
      <c r="G53" s="245"/>
      <c r="H53" s="36"/>
      <c r="I53" s="36"/>
      <c r="J53" s="11"/>
      <c r="K53" s="11"/>
      <c r="L53" s="11"/>
      <c r="M53" s="10"/>
      <c r="N53" s="10"/>
      <c r="O53" s="10"/>
      <c r="P53" s="10"/>
      <c r="Q53" s="10"/>
      <c r="R53" s="10"/>
      <c r="S53" s="10"/>
      <c r="T53" s="10"/>
      <c r="U53" s="10"/>
      <c r="V53" s="10"/>
      <c r="W53" s="10"/>
      <c r="X53" s="287"/>
    </row>
    <row r="54" spans="1:24" ht="12.75" customHeight="1" x14ac:dyDescent="0.15">
      <c r="A54" s="287"/>
      <c r="B54" s="103"/>
      <c r="C54" s="9"/>
      <c r="D54" s="11"/>
      <c r="E54" s="11"/>
      <c r="F54" s="11"/>
      <c r="G54" s="11"/>
      <c r="H54" s="11"/>
      <c r="I54" s="11"/>
      <c r="J54" s="11"/>
      <c r="K54" s="11"/>
      <c r="L54" s="11"/>
      <c r="M54" s="10"/>
      <c r="N54" s="10"/>
      <c r="O54" s="10"/>
      <c r="P54" s="10"/>
      <c r="Q54" s="10"/>
      <c r="R54" s="10"/>
      <c r="S54" s="10"/>
      <c r="T54" s="10"/>
      <c r="U54" s="10"/>
      <c r="V54" s="10"/>
      <c r="W54" s="10"/>
      <c r="X54" s="287"/>
    </row>
    <row r="55" spans="1:24" ht="12.75" customHeight="1" x14ac:dyDescent="0.15">
      <c r="A55" s="287"/>
      <c r="B55" s="103"/>
      <c r="C55" s="9"/>
      <c r="D55" s="11"/>
      <c r="E55" s="11"/>
      <c r="F55" s="11"/>
      <c r="G55" s="11"/>
      <c r="H55" s="11"/>
      <c r="I55" s="11"/>
      <c r="J55" s="11"/>
      <c r="K55" s="11"/>
      <c r="L55" s="11"/>
      <c r="M55" s="10"/>
      <c r="N55" s="10"/>
      <c r="O55" s="10"/>
      <c r="P55" s="10"/>
      <c r="Q55" s="10"/>
      <c r="R55" s="10"/>
      <c r="S55" s="10"/>
      <c r="T55" s="10"/>
      <c r="U55" s="10"/>
      <c r="V55" s="10"/>
      <c r="W55" s="10"/>
      <c r="X55" s="287"/>
    </row>
    <row r="56" spans="1:24" x14ac:dyDescent="0.15">
      <c r="A56" s="287"/>
      <c r="B56" s="271" t="s">
        <v>0</v>
      </c>
      <c r="C56" s="272"/>
      <c r="D56" s="272"/>
      <c r="E56" s="272"/>
      <c r="F56" s="272"/>
      <c r="G56" s="272"/>
      <c r="H56" s="272"/>
      <c r="I56" s="272"/>
      <c r="J56" s="272"/>
      <c r="K56" s="17"/>
      <c r="L56" s="17"/>
      <c r="M56" s="10"/>
      <c r="N56" s="10"/>
      <c r="O56" s="10"/>
      <c r="P56" s="10"/>
      <c r="Q56" s="10"/>
      <c r="R56" s="10"/>
      <c r="S56" s="10"/>
      <c r="T56" s="10"/>
      <c r="U56" s="10"/>
      <c r="V56" s="10"/>
      <c r="W56" s="10"/>
      <c r="X56" s="287"/>
    </row>
    <row r="57" spans="1:24" x14ac:dyDescent="0.15">
      <c r="A57" s="287"/>
      <c r="B57" s="104" t="s">
        <v>19</v>
      </c>
      <c r="C57" s="152"/>
      <c r="D57" s="11"/>
      <c r="E57" s="11"/>
      <c r="F57" s="11"/>
      <c r="G57" s="11"/>
      <c r="H57" s="11"/>
      <c r="I57" s="11"/>
      <c r="J57" s="11"/>
      <c r="K57" s="11"/>
      <c r="L57" s="11"/>
      <c r="M57" s="10"/>
      <c r="N57" s="10"/>
      <c r="O57" s="10"/>
      <c r="P57" s="10"/>
      <c r="Q57" s="10"/>
      <c r="R57" s="10"/>
      <c r="S57" s="10"/>
      <c r="T57" s="10"/>
      <c r="U57" s="10"/>
      <c r="V57" s="10"/>
      <c r="W57" s="10"/>
      <c r="X57" s="287"/>
    </row>
    <row r="58" spans="1:24" x14ac:dyDescent="0.15">
      <c r="A58" s="287"/>
      <c r="B58" s="104" t="s">
        <v>20</v>
      </c>
      <c r="C58" s="153"/>
      <c r="D58" s="11"/>
      <c r="E58" s="11"/>
      <c r="F58" s="11"/>
      <c r="G58" s="11"/>
      <c r="H58" s="11"/>
      <c r="I58" s="11"/>
      <c r="J58" s="11"/>
      <c r="K58" s="11"/>
      <c r="L58" s="11"/>
      <c r="M58" s="10"/>
      <c r="N58" s="10"/>
      <c r="O58" s="10"/>
      <c r="P58" s="10"/>
      <c r="Q58" s="10"/>
      <c r="R58" s="10"/>
      <c r="S58" s="10"/>
      <c r="T58" s="10"/>
      <c r="U58" s="10"/>
      <c r="V58" s="10"/>
      <c r="W58" s="10"/>
      <c r="X58" s="287"/>
    </row>
    <row r="59" spans="1:24" x14ac:dyDescent="0.15">
      <c r="A59" s="287"/>
      <c r="B59" s="104" t="s">
        <v>29</v>
      </c>
      <c r="C59" s="153"/>
      <c r="D59" s="11"/>
      <c r="E59" s="11"/>
      <c r="F59" s="11"/>
      <c r="G59" s="11"/>
      <c r="H59" s="11"/>
      <c r="I59" s="11"/>
      <c r="J59" s="11"/>
      <c r="K59" s="11"/>
      <c r="L59" s="11"/>
      <c r="M59" s="10"/>
      <c r="N59" s="10"/>
      <c r="O59" s="10"/>
      <c r="P59" s="10"/>
      <c r="Q59" s="10"/>
      <c r="R59" s="10"/>
      <c r="S59" s="10"/>
      <c r="T59" s="10"/>
      <c r="U59" s="10"/>
      <c r="V59" s="10"/>
      <c r="W59" s="10"/>
      <c r="X59" s="287"/>
    </row>
    <row r="60" spans="1:24" x14ac:dyDescent="0.15">
      <c r="A60" s="287"/>
      <c r="B60" s="104" t="s">
        <v>30</v>
      </c>
      <c r="C60" s="153"/>
      <c r="D60" s="11"/>
      <c r="E60" s="11"/>
      <c r="F60" s="11"/>
      <c r="G60" s="11"/>
      <c r="H60" s="11"/>
      <c r="I60" s="11"/>
      <c r="J60" s="11"/>
      <c r="K60" s="11"/>
      <c r="L60" s="11"/>
      <c r="M60" s="10"/>
      <c r="N60" s="10"/>
      <c r="O60" s="10"/>
      <c r="P60" s="10"/>
      <c r="Q60" s="10"/>
      <c r="R60" s="10"/>
      <c r="S60" s="10"/>
      <c r="T60" s="10"/>
      <c r="U60" s="10"/>
      <c r="V60" s="10"/>
      <c r="W60" s="10"/>
      <c r="X60" s="287"/>
    </row>
    <row r="61" spans="1:24" x14ac:dyDescent="0.15">
      <c r="A61" s="287"/>
      <c r="B61" s="104" t="s">
        <v>31</v>
      </c>
      <c r="C61" s="153"/>
      <c r="D61" s="11"/>
      <c r="E61" s="11"/>
      <c r="F61" s="11"/>
      <c r="G61" s="11"/>
      <c r="H61" s="11"/>
      <c r="I61" s="11"/>
      <c r="J61" s="11"/>
      <c r="K61" s="11"/>
      <c r="L61" s="11"/>
      <c r="M61" s="10"/>
      <c r="N61" s="10"/>
      <c r="O61" s="10"/>
      <c r="P61" s="10"/>
      <c r="Q61" s="10"/>
      <c r="R61" s="10"/>
      <c r="S61" s="10"/>
      <c r="T61" s="10"/>
      <c r="U61" s="10"/>
      <c r="V61" s="10"/>
      <c r="W61" s="10"/>
      <c r="X61" s="287"/>
    </row>
    <row r="62" spans="1:24" x14ac:dyDescent="0.15">
      <c r="A62" s="287"/>
      <c r="B62" s="104" t="s">
        <v>32</v>
      </c>
      <c r="C62" s="153"/>
      <c r="D62" s="11"/>
      <c r="E62" s="11"/>
      <c r="F62" s="11"/>
      <c r="G62" s="11"/>
      <c r="H62" s="11"/>
      <c r="I62" s="11"/>
      <c r="J62" s="11"/>
      <c r="K62" s="11"/>
      <c r="L62" s="11"/>
      <c r="M62" s="10"/>
      <c r="N62" s="10"/>
      <c r="O62" s="10"/>
      <c r="P62" s="10"/>
      <c r="Q62" s="10"/>
      <c r="R62" s="10"/>
      <c r="S62" s="10"/>
      <c r="T62" s="10"/>
      <c r="U62" s="10"/>
      <c r="V62" s="10"/>
      <c r="W62" s="10"/>
      <c r="X62" s="287"/>
    </row>
    <row r="63" spans="1:24" x14ac:dyDescent="0.15">
      <c r="A63" s="287"/>
      <c r="B63" s="104" t="s">
        <v>33</v>
      </c>
      <c r="C63" s="153"/>
      <c r="D63" s="11"/>
      <c r="E63" s="11"/>
      <c r="F63" s="11"/>
      <c r="G63" s="11"/>
      <c r="H63" s="11"/>
      <c r="I63" s="11"/>
      <c r="J63" s="11"/>
      <c r="K63" s="11"/>
      <c r="L63" s="11"/>
      <c r="M63" s="10"/>
      <c r="N63" s="10"/>
      <c r="O63" s="10"/>
      <c r="P63" s="10"/>
      <c r="Q63" s="10"/>
      <c r="R63" s="10"/>
      <c r="S63" s="10"/>
      <c r="T63" s="10"/>
      <c r="U63" s="10"/>
      <c r="V63" s="10"/>
      <c r="W63" s="10"/>
      <c r="X63" s="287"/>
    </row>
    <row r="64" spans="1:24" x14ac:dyDescent="0.15">
      <c r="A64" s="287"/>
      <c r="B64" s="104" t="s">
        <v>25</v>
      </c>
      <c r="C64" s="153"/>
      <c r="D64" s="11"/>
      <c r="E64" s="11"/>
      <c r="F64" s="11"/>
      <c r="G64" s="11"/>
      <c r="H64" s="11"/>
      <c r="I64" s="11"/>
      <c r="J64" s="11"/>
      <c r="K64" s="11"/>
      <c r="L64" s="11"/>
      <c r="M64" s="10"/>
      <c r="N64" s="10"/>
      <c r="O64" s="10"/>
      <c r="P64" s="10"/>
      <c r="Q64" s="10"/>
      <c r="R64" s="10"/>
      <c r="S64" s="10"/>
      <c r="T64" s="10"/>
      <c r="U64" s="10"/>
      <c r="V64" s="10"/>
      <c r="W64" s="10"/>
      <c r="X64" s="287"/>
    </row>
    <row r="65" spans="1:24" x14ac:dyDescent="0.15">
      <c r="A65" s="287"/>
      <c r="B65" s="104" t="s">
        <v>24</v>
      </c>
      <c r="C65" s="153"/>
      <c r="D65" s="11"/>
      <c r="E65" s="11"/>
      <c r="F65" s="11"/>
      <c r="G65" s="11"/>
      <c r="H65" s="11"/>
      <c r="I65" s="11"/>
      <c r="J65" s="11"/>
      <c r="K65" s="11"/>
      <c r="L65" s="11"/>
      <c r="M65" s="10"/>
      <c r="N65" s="10"/>
      <c r="O65" s="10"/>
      <c r="P65" s="10"/>
      <c r="Q65" s="10"/>
      <c r="R65" s="10"/>
      <c r="S65" s="10"/>
      <c r="T65" s="10"/>
      <c r="U65" s="10"/>
      <c r="V65" s="10"/>
      <c r="W65" s="10"/>
      <c r="X65" s="287"/>
    </row>
    <row r="66" spans="1:24" x14ac:dyDescent="0.15">
      <c r="A66" s="287"/>
      <c r="B66" s="104" t="s">
        <v>21</v>
      </c>
      <c r="C66" s="153"/>
      <c r="D66" s="11"/>
      <c r="E66" s="11"/>
      <c r="F66" s="11"/>
      <c r="G66" s="11"/>
      <c r="H66" s="11"/>
      <c r="I66" s="11"/>
      <c r="J66" s="11"/>
      <c r="K66" s="11"/>
      <c r="L66" s="11"/>
      <c r="M66" s="10"/>
      <c r="N66" s="10"/>
      <c r="O66" s="10"/>
      <c r="P66" s="10"/>
      <c r="Q66" s="10"/>
      <c r="R66" s="10"/>
      <c r="S66" s="10"/>
      <c r="T66" s="10"/>
      <c r="U66" s="10"/>
      <c r="V66" s="10"/>
      <c r="W66" s="10"/>
      <c r="X66" s="287"/>
    </row>
  </sheetData>
  <sheetProtection password="C658" sheet="1" objects="1" scenarios="1" selectLockedCells="1"/>
  <mergeCells count="8">
    <mergeCell ref="A1:A66"/>
    <mergeCell ref="B1:C1"/>
    <mergeCell ref="X1:X66"/>
    <mergeCell ref="B2:C2"/>
    <mergeCell ref="C52:R52"/>
    <mergeCell ref="C53:G53"/>
    <mergeCell ref="B56:J56"/>
    <mergeCell ref="B36:B46"/>
  </mergeCells>
  <phoneticPr fontId="0" type="noConversion"/>
  <hyperlinks>
    <hyperlink ref="C53" r:id="rId1" xr:uid="{00000000-0004-0000-1100-000000000000}"/>
  </hyperlinks>
  <pageMargins left="0.75" right="0.25" top="1" bottom="1" header="0.5" footer="0.5"/>
  <pageSetup orientation="portrait" horizontalDpi="4294967293" verticalDpi="0" r:id="rId2"/>
  <headerFooter alignWithMargins="0">
    <oddHeader>&amp;C&amp;"Arial,Bold"&amp;14EagleRequiredTrax&amp;"Arial,Regular"&amp;10
&amp;"Arial,Bold"&amp;12Personal Fitness Merit Badge - &amp;D</oddHeader>
  </headerFooter>
  <drawing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CC00"/>
  </sheetPr>
  <dimension ref="A1:X69"/>
  <sheetViews>
    <sheetView showGridLines="0" workbookViewId="0" xr3:uid="{CF366857-BBDD-5199-9BC9-FF52903B0715}">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3" customWidth="1"/>
    <col min="3" max="3" width="52.42578125" style="151" customWidth="1"/>
    <col min="4" max="24" width="3.42578125" customWidth="1"/>
  </cols>
  <sheetData>
    <row r="1" spans="1:24" ht="74.25" customHeight="1" thickBot="1" x14ac:dyDescent="0.2">
      <c r="A1" s="287" t="s">
        <v>751</v>
      </c>
      <c r="B1" s="240" t="s">
        <v>696</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87" t="s">
        <v>751</v>
      </c>
    </row>
    <row r="2" spans="1:24" ht="15.75" customHeight="1" thickBot="1" x14ac:dyDescent="0.2">
      <c r="A2" s="287"/>
      <c r="B2" s="257" t="s">
        <v>73</v>
      </c>
      <c r="C2" s="258"/>
      <c r="D2" s="34" t="str">
        <f>IF(COUNTIF(D3:D52,"*")&gt;0, IF(COUNTIF(D3:D12,"*")+COUNTIF(D22:D52,"*")+MIN(5,COUNTIF(D14:D21,"*"))&gt;42, "C", (COUNTIF(D3:D12,"*")+COUNTIF(D22:D52,"*")+MIN(5,COUNTIF(D14:D21,"*")))/43*100),"")</f>
        <v/>
      </c>
      <c r="E2" s="34" t="str">
        <f t="shared" ref="E2:W2" si="0">IF(COUNTIF(E3:E52,"*")&gt;0, IF(COUNTIF(E3:E12,"*")+COUNTIF(E22:E52,"*")+MIN(5,COUNTIF(E14:E21,"*"))&gt;42, "C", (COUNTIF(E3:E12,"*")+COUNTIF(E22:E52,"*")+MIN(5,COUNTIF(E14:E21,"*")))/43*100),"")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87"/>
    </row>
    <row r="3" spans="1:24" ht="24" x14ac:dyDescent="0.15">
      <c r="A3" s="287"/>
      <c r="B3" s="135" t="s">
        <v>62</v>
      </c>
      <c r="C3" s="112" t="s">
        <v>697</v>
      </c>
      <c r="D3" s="15"/>
      <c r="E3" s="15"/>
      <c r="F3" s="15"/>
      <c r="G3" s="15"/>
      <c r="H3" s="15"/>
      <c r="I3" s="15"/>
      <c r="J3" s="15"/>
      <c r="K3" s="15"/>
      <c r="L3" s="15"/>
      <c r="M3" s="15"/>
      <c r="N3" s="15"/>
      <c r="O3" s="15"/>
      <c r="P3" s="15"/>
      <c r="Q3" s="15"/>
      <c r="R3" s="15"/>
      <c r="S3" s="15"/>
      <c r="T3" s="15"/>
      <c r="U3" s="15"/>
      <c r="V3" s="15"/>
      <c r="W3" s="15"/>
      <c r="X3" s="287"/>
    </row>
    <row r="4" spans="1:24" ht="24" x14ac:dyDescent="0.15">
      <c r="A4" s="287"/>
      <c r="B4" s="101" t="s">
        <v>105</v>
      </c>
      <c r="C4" s="112" t="s">
        <v>698</v>
      </c>
      <c r="D4" s="15"/>
      <c r="E4" s="15"/>
      <c r="F4" s="15"/>
      <c r="G4" s="15"/>
      <c r="H4" s="15"/>
      <c r="I4" s="15"/>
      <c r="J4" s="15"/>
      <c r="K4" s="15"/>
      <c r="L4" s="15"/>
      <c r="M4" s="15"/>
      <c r="N4" s="15"/>
      <c r="O4" s="15"/>
      <c r="P4" s="15"/>
      <c r="Q4" s="15"/>
      <c r="R4" s="15"/>
      <c r="S4" s="15"/>
      <c r="T4" s="15"/>
      <c r="U4" s="15"/>
      <c r="V4" s="15"/>
      <c r="W4" s="15"/>
      <c r="X4" s="287"/>
    </row>
    <row r="5" spans="1:24" x14ac:dyDescent="0.15">
      <c r="A5" s="287"/>
      <c r="B5" s="117" t="s">
        <v>376</v>
      </c>
      <c r="C5" s="100" t="s">
        <v>699</v>
      </c>
      <c r="D5" s="15"/>
      <c r="E5" s="15"/>
      <c r="F5" s="15"/>
      <c r="G5" s="15"/>
      <c r="H5" s="15"/>
      <c r="I5" s="15"/>
      <c r="J5" s="15"/>
      <c r="K5" s="15"/>
      <c r="L5" s="15"/>
      <c r="M5" s="15"/>
      <c r="N5" s="15"/>
      <c r="O5" s="15"/>
      <c r="P5" s="15"/>
      <c r="Q5" s="15"/>
      <c r="R5" s="15"/>
      <c r="S5" s="15"/>
      <c r="T5" s="15"/>
      <c r="U5" s="15"/>
      <c r="V5" s="15"/>
      <c r="W5" s="15"/>
      <c r="X5" s="287"/>
    </row>
    <row r="6" spans="1:24" x14ac:dyDescent="0.15">
      <c r="A6" s="287"/>
      <c r="B6" s="117" t="s">
        <v>377</v>
      </c>
      <c r="C6" s="100" t="s">
        <v>700</v>
      </c>
      <c r="D6" s="15"/>
      <c r="E6" s="15"/>
      <c r="F6" s="15"/>
      <c r="G6" s="15"/>
      <c r="H6" s="15"/>
      <c r="I6" s="15"/>
      <c r="J6" s="15"/>
      <c r="K6" s="15"/>
      <c r="L6" s="15"/>
      <c r="M6" s="15"/>
      <c r="N6" s="15"/>
      <c r="O6" s="15"/>
      <c r="P6" s="15"/>
      <c r="Q6" s="15"/>
      <c r="R6" s="15"/>
      <c r="S6" s="15"/>
      <c r="T6" s="15"/>
      <c r="U6" s="15"/>
      <c r="V6" s="15"/>
      <c r="W6" s="15"/>
      <c r="X6" s="287"/>
    </row>
    <row r="7" spans="1:24" ht="24" x14ac:dyDescent="0.15">
      <c r="A7" s="287"/>
      <c r="B7" s="117" t="s">
        <v>378</v>
      </c>
      <c r="C7" s="100" t="s">
        <v>701</v>
      </c>
      <c r="D7" s="15"/>
      <c r="E7" s="15"/>
      <c r="F7" s="15"/>
      <c r="G7" s="15"/>
      <c r="H7" s="15"/>
      <c r="I7" s="15"/>
      <c r="J7" s="15"/>
      <c r="K7" s="15"/>
      <c r="L7" s="15"/>
      <c r="M7" s="15"/>
      <c r="N7" s="15"/>
      <c r="O7" s="15"/>
      <c r="P7" s="15"/>
      <c r="Q7" s="15"/>
      <c r="R7" s="15"/>
      <c r="S7" s="15"/>
      <c r="T7" s="15"/>
      <c r="U7" s="15"/>
      <c r="V7" s="15"/>
      <c r="W7" s="15"/>
      <c r="X7" s="287"/>
    </row>
    <row r="8" spans="1:24" ht="24" x14ac:dyDescent="0.15">
      <c r="A8" s="287"/>
      <c r="B8" s="117" t="s">
        <v>106</v>
      </c>
      <c r="C8" s="112" t="s">
        <v>702</v>
      </c>
      <c r="D8" s="15"/>
      <c r="E8" s="15"/>
      <c r="F8" s="15"/>
      <c r="G8" s="15"/>
      <c r="H8" s="15"/>
      <c r="I8" s="15"/>
      <c r="J8" s="15"/>
      <c r="K8" s="15"/>
      <c r="L8" s="15"/>
      <c r="M8" s="15"/>
      <c r="N8" s="15"/>
      <c r="O8" s="15"/>
      <c r="P8" s="15"/>
      <c r="Q8" s="15"/>
      <c r="R8" s="15"/>
      <c r="S8" s="15"/>
      <c r="T8" s="15"/>
      <c r="U8" s="15"/>
      <c r="V8" s="15"/>
      <c r="W8" s="15"/>
      <c r="X8" s="287"/>
    </row>
    <row r="9" spans="1:24" ht="24" x14ac:dyDescent="0.15">
      <c r="A9" s="287"/>
      <c r="B9" s="117" t="s">
        <v>376</v>
      </c>
      <c r="C9" s="100" t="s">
        <v>703</v>
      </c>
      <c r="D9" s="15"/>
      <c r="E9" s="15"/>
      <c r="F9" s="15"/>
      <c r="G9" s="15"/>
      <c r="H9" s="15"/>
      <c r="I9" s="15"/>
      <c r="J9" s="15"/>
      <c r="K9" s="15"/>
      <c r="L9" s="15"/>
      <c r="M9" s="15"/>
      <c r="N9" s="15"/>
      <c r="O9" s="15"/>
      <c r="P9" s="15"/>
      <c r="Q9" s="15"/>
      <c r="R9" s="15"/>
      <c r="S9" s="15"/>
      <c r="T9" s="15"/>
      <c r="U9" s="15"/>
      <c r="V9" s="15"/>
      <c r="W9" s="15"/>
      <c r="X9" s="287"/>
    </row>
    <row r="10" spans="1:24" ht="58.5" x14ac:dyDescent="0.15">
      <c r="A10" s="287"/>
      <c r="B10" s="117" t="s">
        <v>377</v>
      </c>
      <c r="C10" s="100" t="s">
        <v>704</v>
      </c>
      <c r="D10" s="15"/>
      <c r="E10" s="15"/>
      <c r="F10" s="15"/>
      <c r="G10" s="15"/>
      <c r="H10" s="15"/>
      <c r="I10" s="15"/>
      <c r="J10" s="15"/>
      <c r="K10" s="15"/>
      <c r="L10" s="15"/>
      <c r="M10" s="15"/>
      <c r="N10" s="15"/>
      <c r="O10" s="15"/>
      <c r="P10" s="15"/>
      <c r="Q10" s="15"/>
      <c r="R10" s="15"/>
      <c r="S10" s="15"/>
      <c r="T10" s="15"/>
      <c r="U10" s="15"/>
      <c r="V10" s="15"/>
      <c r="W10" s="15"/>
      <c r="X10" s="287"/>
    </row>
    <row r="11" spans="1:24" ht="81" x14ac:dyDescent="0.15">
      <c r="A11" s="287"/>
      <c r="B11" s="105" t="s">
        <v>182</v>
      </c>
      <c r="C11" s="112" t="s">
        <v>705</v>
      </c>
      <c r="D11" s="15"/>
      <c r="E11" s="15"/>
      <c r="F11" s="15"/>
      <c r="G11" s="15"/>
      <c r="H11" s="15"/>
      <c r="I11" s="15"/>
      <c r="J11" s="15"/>
      <c r="K11" s="15"/>
      <c r="L11" s="15"/>
      <c r="M11" s="15"/>
      <c r="N11" s="15"/>
      <c r="O11" s="15"/>
      <c r="P11" s="15"/>
      <c r="Q11" s="15"/>
      <c r="R11" s="15"/>
      <c r="S11" s="15"/>
      <c r="T11" s="15"/>
      <c r="U11" s="15"/>
      <c r="V11" s="15"/>
      <c r="W11" s="15"/>
      <c r="X11" s="287"/>
    </row>
    <row r="12" spans="1:24" ht="46.5" x14ac:dyDescent="0.15">
      <c r="A12" s="287"/>
      <c r="B12" s="102" t="s">
        <v>61</v>
      </c>
      <c r="C12" s="13" t="s">
        <v>706</v>
      </c>
      <c r="D12" s="15"/>
      <c r="E12" s="15"/>
      <c r="F12" s="15"/>
      <c r="G12" s="15"/>
      <c r="H12" s="15"/>
      <c r="I12" s="15"/>
      <c r="J12" s="15"/>
      <c r="K12" s="15"/>
      <c r="L12" s="15"/>
      <c r="M12" s="15"/>
      <c r="N12" s="15"/>
      <c r="O12" s="15"/>
      <c r="P12" s="15"/>
      <c r="Q12" s="15"/>
      <c r="R12" s="15"/>
      <c r="S12" s="15"/>
      <c r="T12" s="15"/>
      <c r="U12" s="15"/>
      <c r="V12" s="15"/>
      <c r="W12" s="15"/>
      <c r="X12" s="287"/>
    </row>
    <row r="13" spans="1:24" ht="24" x14ac:dyDescent="0.15">
      <c r="A13" s="287"/>
      <c r="B13" s="102">
        <v>3</v>
      </c>
      <c r="C13" s="112" t="s">
        <v>707</v>
      </c>
      <c r="D13" s="99"/>
      <c r="E13" s="99"/>
      <c r="F13" s="99"/>
      <c r="G13" s="99"/>
      <c r="H13" s="99"/>
      <c r="I13" s="99"/>
      <c r="J13" s="99"/>
      <c r="K13" s="99"/>
      <c r="L13" s="99"/>
      <c r="M13" s="99"/>
      <c r="N13" s="99"/>
      <c r="O13" s="99"/>
      <c r="P13" s="99"/>
      <c r="Q13" s="99"/>
      <c r="R13" s="99"/>
      <c r="S13" s="99"/>
      <c r="T13" s="99"/>
      <c r="U13" s="99"/>
      <c r="V13" s="99"/>
      <c r="W13" s="99"/>
      <c r="X13" s="287"/>
    </row>
    <row r="14" spans="1:24" x14ac:dyDescent="0.15">
      <c r="A14" s="287"/>
      <c r="B14" s="105" t="s">
        <v>155</v>
      </c>
      <c r="C14" s="100" t="s">
        <v>709</v>
      </c>
      <c r="D14" s="12"/>
      <c r="E14" s="12"/>
      <c r="F14" s="12"/>
      <c r="G14" s="12"/>
      <c r="H14" s="12"/>
      <c r="I14" s="12"/>
      <c r="J14" s="12"/>
      <c r="K14" s="12"/>
      <c r="L14" s="12"/>
      <c r="M14" s="12"/>
      <c r="N14" s="12"/>
      <c r="O14" s="12"/>
      <c r="P14" s="12"/>
      <c r="Q14" s="12"/>
      <c r="R14" s="12"/>
      <c r="S14" s="12"/>
      <c r="T14" s="12"/>
      <c r="U14" s="12"/>
      <c r="V14" s="12"/>
      <c r="W14" s="12"/>
      <c r="X14" s="287"/>
    </row>
    <row r="15" spans="1:24" ht="24" x14ac:dyDescent="0.15">
      <c r="A15" s="287"/>
      <c r="B15" s="105" t="s">
        <v>157</v>
      </c>
      <c r="C15" s="100" t="s">
        <v>710</v>
      </c>
      <c r="D15" s="15"/>
      <c r="E15" s="15"/>
      <c r="F15" s="15"/>
      <c r="G15" s="15"/>
      <c r="H15" s="15"/>
      <c r="I15" s="15"/>
      <c r="J15" s="15"/>
      <c r="K15" s="15"/>
      <c r="L15" s="15"/>
      <c r="M15" s="15"/>
      <c r="N15" s="15"/>
      <c r="O15" s="15"/>
      <c r="P15" s="15"/>
      <c r="Q15" s="15"/>
      <c r="R15" s="15"/>
      <c r="S15" s="15"/>
      <c r="T15" s="15"/>
      <c r="U15" s="15"/>
      <c r="V15" s="15"/>
      <c r="W15" s="15"/>
      <c r="X15" s="287"/>
    </row>
    <row r="16" spans="1:24" ht="35.25" x14ac:dyDescent="0.15">
      <c r="A16" s="287"/>
      <c r="B16" s="105" t="s">
        <v>197</v>
      </c>
      <c r="C16" s="100" t="s">
        <v>711</v>
      </c>
      <c r="D16" s="15"/>
      <c r="E16" s="15"/>
      <c r="F16" s="15"/>
      <c r="G16" s="15"/>
      <c r="H16" s="15"/>
      <c r="I16" s="15"/>
      <c r="J16" s="15"/>
      <c r="K16" s="15"/>
      <c r="L16" s="15"/>
      <c r="M16" s="15"/>
      <c r="N16" s="15"/>
      <c r="O16" s="15"/>
      <c r="P16" s="15"/>
      <c r="Q16" s="15"/>
      <c r="R16" s="15"/>
      <c r="S16" s="15"/>
      <c r="T16" s="15"/>
      <c r="U16" s="15"/>
      <c r="V16" s="15"/>
      <c r="W16" s="15"/>
      <c r="X16" s="287"/>
    </row>
    <row r="17" spans="1:24" ht="24" x14ac:dyDescent="0.15">
      <c r="A17" s="287"/>
      <c r="B17" s="105" t="s">
        <v>208</v>
      </c>
      <c r="C17" s="100" t="s">
        <v>712</v>
      </c>
      <c r="D17" s="15"/>
      <c r="E17" s="15"/>
      <c r="F17" s="15"/>
      <c r="G17" s="15"/>
      <c r="H17" s="15"/>
      <c r="I17" s="15"/>
      <c r="J17" s="15"/>
      <c r="K17" s="15"/>
      <c r="L17" s="15"/>
      <c r="M17" s="15"/>
      <c r="N17" s="15"/>
      <c r="O17" s="15"/>
      <c r="P17" s="15"/>
      <c r="Q17" s="15"/>
      <c r="R17" s="15"/>
      <c r="S17" s="15"/>
      <c r="T17" s="15"/>
      <c r="U17" s="15"/>
      <c r="V17" s="15"/>
      <c r="W17" s="15"/>
      <c r="X17" s="287"/>
    </row>
    <row r="18" spans="1:24" ht="35.25" x14ac:dyDescent="0.15">
      <c r="A18" s="287"/>
      <c r="B18" s="105" t="s">
        <v>213</v>
      </c>
      <c r="C18" s="100" t="s">
        <v>713</v>
      </c>
      <c r="D18" s="15"/>
      <c r="E18" s="15"/>
      <c r="F18" s="15"/>
      <c r="G18" s="15"/>
      <c r="H18" s="15"/>
      <c r="I18" s="15"/>
      <c r="J18" s="15"/>
      <c r="K18" s="15"/>
      <c r="L18" s="15"/>
      <c r="M18" s="15"/>
      <c r="N18" s="15"/>
      <c r="O18" s="15"/>
      <c r="P18" s="15"/>
      <c r="Q18" s="15"/>
      <c r="R18" s="15"/>
      <c r="S18" s="15"/>
      <c r="T18" s="15"/>
      <c r="U18" s="15"/>
      <c r="V18" s="15"/>
      <c r="W18" s="15"/>
      <c r="X18" s="287"/>
    </row>
    <row r="19" spans="1:24" ht="24" x14ac:dyDescent="0.15">
      <c r="A19" s="287"/>
      <c r="B19" s="105" t="s">
        <v>241</v>
      </c>
      <c r="C19" s="100" t="s">
        <v>714</v>
      </c>
      <c r="D19" s="15"/>
      <c r="E19" s="15"/>
      <c r="F19" s="15"/>
      <c r="G19" s="15"/>
      <c r="H19" s="15"/>
      <c r="I19" s="15"/>
      <c r="J19" s="15"/>
      <c r="K19" s="15"/>
      <c r="L19" s="15"/>
      <c r="M19" s="15"/>
      <c r="N19" s="15"/>
      <c r="O19" s="15"/>
      <c r="P19" s="15"/>
      <c r="Q19" s="15"/>
      <c r="R19" s="15"/>
      <c r="S19" s="15"/>
      <c r="T19" s="15"/>
      <c r="U19" s="15"/>
      <c r="V19" s="15"/>
      <c r="W19" s="15"/>
      <c r="X19" s="287"/>
    </row>
    <row r="20" spans="1:24" ht="24" x14ac:dyDescent="0.15">
      <c r="A20" s="287"/>
      <c r="B20" s="105" t="s">
        <v>275</v>
      </c>
      <c r="C20" s="100" t="s">
        <v>715</v>
      </c>
      <c r="D20" s="15"/>
      <c r="E20" s="15"/>
      <c r="F20" s="15"/>
      <c r="G20" s="15"/>
      <c r="H20" s="15"/>
      <c r="I20" s="15"/>
      <c r="J20" s="15"/>
      <c r="K20" s="15"/>
      <c r="L20" s="15"/>
      <c r="M20" s="15"/>
      <c r="N20" s="15"/>
      <c r="O20" s="15"/>
      <c r="P20" s="15"/>
      <c r="Q20" s="15"/>
      <c r="R20" s="15"/>
      <c r="S20" s="15"/>
      <c r="T20" s="15"/>
      <c r="U20" s="15"/>
      <c r="V20" s="15"/>
      <c r="W20" s="15"/>
      <c r="X20" s="287"/>
    </row>
    <row r="21" spans="1:24" x14ac:dyDescent="0.15">
      <c r="A21" s="287"/>
      <c r="B21" s="105" t="s">
        <v>708</v>
      </c>
      <c r="C21" s="100" t="s">
        <v>716</v>
      </c>
      <c r="D21" s="15"/>
      <c r="E21" s="15"/>
      <c r="F21" s="15"/>
      <c r="G21" s="15"/>
      <c r="H21" s="15"/>
      <c r="I21" s="15"/>
      <c r="J21" s="15"/>
      <c r="K21" s="15"/>
      <c r="L21" s="15"/>
      <c r="M21" s="15"/>
      <c r="N21" s="15"/>
      <c r="O21" s="15"/>
      <c r="P21" s="15"/>
      <c r="Q21" s="15"/>
      <c r="R21" s="15"/>
      <c r="S21" s="15"/>
      <c r="T21" s="15"/>
      <c r="U21" s="15"/>
      <c r="V21" s="15"/>
      <c r="W21" s="15"/>
      <c r="X21" s="287"/>
    </row>
    <row r="22" spans="1:24" ht="24" x14ac:dyDescent="0.15">
      <c r="A22" s="287"/>
      <c r="B22" s="105" t="s">
        <v>132</v>
      </c>
      <c r="C22" s="13" t="s">
        <v>717</v>
      </c>
      <c r="D22" s="12"/>
      <c r="E22" s="12"/>
      <c r="F22" s="12"/>
      <c r="G22" s="12"/>
      <c r="H22" s="12"/>
      <c r="I22" s="12"/>
      <c r="J22" s="12"/>
      <c r="K22" s="12"/>
      <c r="L22" s="12"/>
      <c r="M22" s="12"/>
      <c r="N22" s="12"/>
      <c r="O22" s="12"/>
      <c r="P22" s="12"/>
      <c r="Q22" s="12"/>
      <c r="R22" s="12"/>
      <c r="S22" s="12"/>
      <c r="T22" s="12"/>
      <c r="U22" s="12"/>
      <c r="V22" s="12"/>
      <c r="W22" s="12"/>
      <c r="X22" s="287"/>
    </row>
    <row r="23" spans="1:24" x14ac:dyDescent="0.15">
      <c r="A23" s="287"/>
      <c r="B23" s="105" t="s">
        <v>134</v>
      </c>
      <c r="C23" s="13" t="s">
        <v>718</v>
      </c>
      <c r="D23" s="15"/>
      <c r="E23" s="14"/>
      <c r="F23" s="14"/>
      <c r="G23" s="14"/>
      <c r="H23" s="14"/>
      <c r="I23" s="14"/>
      <c r="J23" s="14"/>
      <c r="K23" s="14"/>
      <c r="L23" s="14"/>
      <c r="M23" s="14"/>
      <c r="N23" s="14"/>
      <c r="O23" s="14"/>
      <c r="P23" s="14"/>
      <c r="Q23" s="14"/>
      <c r="R23" s="14"/>
      <c r="S23" s="14"/>
      <c r="T23" s="14"/>
      <c r="U23" s="14"/>
      <c r="V23" s="14"/>
      <c r="W23" s="14"/>
      <c r="X23" s="287"/>
    </row>
    <row r="24" spans="1:24" ht="27" customHeight="1" x14ac:dyDescent="0.15">
      <c r="A24" s="287"/>
      <c r="B24" s="105" t="s">
        <v>268</v>
      </c>
      <c r="C24" s="13" t="s">
        <v>719</v>
      </c>
      <c r="D24" s="15"/>
      <c r="E24" s="14"/>
      <c r="F24" s="14"/>
      <c r="G24" s="14"/>
      <c r="H24" s="14"/>
      <c r="I24" s="14"/>
      <c r="J24" s="14"/>
      <c r="K24" s="14"/>
      <c r="L24" s="14"/>
      <c r="M24" s="14"/>
      <c r="N24" s="14"/>
      <c r="O24" s="14"/>
      <c r="P24" s="14"/>
      <c r="Q24" s="14"/>
      <c r="R24" s="14"/>
      <c r="S24" s="14"/>
      <c r="T24" s="14"/>
      <c r="U24" s="14"/>
      <c r="V24" s="14"/>
      <c r="W24" s="14"/>
      <c r="X24" s="287"/>
    </row>
    <row r="25" spans="1:24" ht="35.25" x14ac:dyDescent="0.15">
      <c r="A25" s="287"/>
      <c r="B25" s="105">
        <v>5</v>
      </c>
      <c r="C25" s="112" t="s">
        <v>720</v>
      </c>
      <c r="D25" s="15"/>
      <c r="E25" s="14"/>
      <c r="F25" s="14"/>
      <c r="G25" s="14"/>
      <c r="H25" s="14"/>
      <c r="I25" s="14"/>
      <c r="J25" s="14"/>
      <c r="K25" s="14"/>
      <c r="L25" s="14"/>
      <c r="M25" s="14"/>
      <c r="N25" s="14"/>
      <c r="O25" s="14"/>
      <c r="P25" s="14"/>
      <c r="Q25" s="14"/>
      <c r="R25" s="14"/>
      <c r="S25" s="14"/>
      <c r="T25" s="14"/>
      <c r="U25" s="14"/>
      <c r="V25" s="14"/>
      <c r="W25" s="14"/>
      <c r="X25" s="287"/>
    </row>
    <row r="26" spans="1:24" x14ac:dyDescent="0.15">
      <c r="A26" s="287"/>
      <c r="B26" s="105" t="s">
        <v>155</v>
      </c>
      <c r="C26" s="100" t="s">
        <v>721</v>
      </c>
      <c r="D26" s="15"/>
      <c r="E26" s="14"/>
      <c r="F26" s="14"/>
      <c r="G26" s="14"/>
      <c r="H26" s="14"/>
      <c r="I26" s="14"/>
      <c r="J26" s="14"/>
      <c r="K26" s="14"/>
      <c r="L26" s="14"/>
      <c r="M26" s="14"/>
      <c r="N26" s="14"/>
      <c r="O26" s="14"/>
      <c r="P26" s="14"/>
      <c r="Q26" s="14"/>
      <c r="R26" s="14"/>
      <c r="S26" s="14"/>
      <c r="T26" s="14"/>
      <c r="U26" s="14"/>
      <c r="V26" s="14"/>
      <c r="W26" s="14"/>
      <c r="X26" s="287"/>
    </row>
    <row r="27" spans="1:24" x14ac:dyDescent="0.15">
      <c r="A27" s="287"/>
      <c r="B27" s="105" t="s">
        <v>157</v>
      </c>
      <c r="C27" s="100" t="s">
        <v>722</v>
      </c>
      <c r="D27" s="15"/>
      <c r="E27" s="14"/>
      <c r="F27" s="14"/>
      <c r="G27" s="14"/>
      <c r="H27" s="14"/>
      <c r="I27" s="14"/>
      <c r="J27" s="14"/>
      <c r="K27" s="14"/>
      <c r="L27" s="14"/>
      <c r="M27" s="14"/>
      <c r="N27" s="14"/>
      <c r="O27" s="14"/>
      <c r="P27" s="14"/>
      <c r="Q27" s="14"/>
      <c r="R27" s="14"/>
      <c r="S27" s="14"/>
      <c r="T27" s="14"/>
      <c r="U27" s="14"/>
      <c r="V27" s="14"/>
      <c r="W27" s="14"/>
      <c r="X27" s="287"/>
    </row>
    <row r="28" spans="1:24" x14ac:dyDescent="0.15">
      <c r="A28" s="287"/>
      <c r="B28" s="105" t="s">
        <v>197</v>
      </c>
      <c r="C28" s="100" t="s">
        <v>723</v>
      </c>
      <c r="D28" s="15"/>
      <c r="E28" s="14"/>
      <c r="F28" s="14"/>
      <c r="G28" s="14"/>
      <c r="H28" s="14"/>
      <c r="I28" s="14"/>
      <c r="J28" s="14"/>
      <c r="K28" s="14"/>
      <c r="L28" s="14"/>
      <c r="M28" s="14"/>
      <c r="N28" s="14"/>
      <c r="O28" s="14"/>
      <c r="P28" s="14"/>
      <c r="Q28" s="14"/>
      <c r="R28" s="14"/>
      <c r="S28" s="14"/>
      <c r="T28" s="14"/>
      <c r="U28" s="14"/>
      <c r="V28" s="14"/>
      <c r="W28" s="14"/>
      <c r="X28" s="287"/>
    </row>
    <row r="29" spans="1:24" ht="46.5" x14ac:dyDescent="0.15">
      <c r="A29" s="287"/>
      <c r="B29" s="105">
        <v>6</v>
      </c>
      <c r="C29" s="112" t="s">
        <v>724</v>
      </c>
      <c r="D29" s="99"/>
      <c r="E29" s="99"/>
      <c r="F29" s="99"/>
      <c r="G29" s="99"/>
      <c r="H29" s="99"/>
      <c r="I29" s="99"/>
      <c r="J29" s="99"/>
      <c r="K29" s="99"/>
      <c r="L29" s="99"/>
      <c r="M29" s="99"/>
      <c r="N29" s="99"/>
      <c r="O29" s="99"/>
      <c r="P29" s="99"/>
      <c r="Q29" s="99"/>
      <c r="R29" s="99"/>
      <c r="S29" s="99"/>
      <c r="T29" s="99"/>
      <c r="U29" s="99"/>
      <c r="V29" s="99"/>
      <c r="W29" s="99"/>
      <c r="X29" s="287"/>
    </row>
    <row r="30" spans="1:24" x14ac:dyDescent="0.15">
      <c r="A30" s="287"/>
      <c r="B30" s="105" t="s">
        <v>155</v>
      </c>
      <c r="C30" s="100" t="s">
        <v>725</v>
      </c>
      <c r="D30" s="15"/>
      <c r="E30" s="14"/>
      <c r="F30" s="14"/>
      <c r="G30" s="14"/>
      <c r="H30" s="14"/>
      <c r="I30" s="14"/>
      <c r="J30" s="14"/>
      <c r="K30" s="14"/>
      <c r="L30" s="14"/>
      <c r="M30" s="14"/>
      <c r="N30" s="14"/>
      <c r="O30" s="14"/>
      <c r="P30" s="14"/>
      <c r="Q30" s="14"/>
      <c r="R30" s="14"/>
      <c r="S30" s="14"/>
      <c r="T30" s="14"/>
      <c r="U30" s="14"/>
      <c r="V30" s="14"/>
      <c r="W30" s="14"/>
      <c r="X30" s="287"/>
    </row>
    <row r="31" spans="1:24" x14ac:dyDescent="0.15">
      <c r="A31" s="287"/>
      <c r="B31" s="105" t="s">
        <v>157</v>
      </c>
      <c r="C31" s="100" t="s">
        <v>726</v>
      </c>
      <c r="D31" s="15"/>
      <c r="E31" s="14"/>
      <c r="F31" s="14"/>
      <c r="G31" s="14"/>
      <c r="H31" s="14"/>
      <c r="I31" s="14"/>
      <c r="J31" s="14"/>
      <c r="K31" s="14"/>
      <c r="L31" s="14"/>
      <c r="M31" s="14"/>
      <c r="N31" s="14"/>
      <c r="O31" s="14"/>
      <c r="P31" s="14"/>
      <c r="Q31" s="14"/>
      <c r="R31" s="14"/>
      <c r="S31" s="14"/>
      <c r="T31" s="14"/>
      <c r="U31" s="14"/>
      <c r="V31" s="14"/>
      <c r="W31" s="14"/>
      <c r="X31" s="287"/>
    </row>
    <row r="32" spans="1:24" x14ac:dyDescent="0.15">
      <c r="A32" s="287"/>
      <c r="B32" s="105" t="s">
        <v>197</v>
      </c>
      <c r="C32" s="100" t="s">
        <v>727</v>
      </c>
      <c r="D32" s="15"/>
      <c r="E32" s="14"/>
      <c r="F32" s="14"/>
      <c r="G32" s="14"/>
      <c r="H32" s="14"/>
      <c r="I32" s="14"/>
      <c r="J32" s="14"/>
      <c r="K32" s="14"/>
      <c r="L32" s="14"/>
      <c r="M32" s="14"/>
      <c r="N32" s="14"/>
      <c r="O32" s="14"/>
      <c r="P32" s="14"/>
      <c r="Q32" s="14"/>
      <c r="R32" s="14"/>
      <c r="S32" s="14"/>
      <c r="T32" s="14"/>
      <c r="U32" s="14"/>
      <c r="V32" s="14"/>
      <c r="W32" s="14"/>
      <c r="X32" s="287"/>
    </row>
    <row r="33" spans="1:24" x14ac:dyDescent="0.15">
      <c r="A33" s="287"/>
      <c r="B33" s="105" t="s">
        <v>208</v>
      </c>
      <c r="C33" s="100" t="s">
        <v>728</v>
      </c>
      <c r="D33" s="15"/>
      <c r="E33" s="14"/>
      <c r="F33" s="14"/>
      <c r="G33" s="14"/>
      <c r="H33" s="14"/>
      <c r="I33" s="14"/>
      <c r="J33" s="14"/>
      <c r="K33" s="14"/>
      <c r="L33" s="14"/>
      <c r="M33" s="14"/>
      <c r="N33" s="14"/>
      <c r="O33" s="14"/>
      <c r="P33" s="14"/>
      <c r="Q33" s="14"/>
      <c r="R33" s="14"/>
      <c r="S33" s="14"/>
      <c r="T33" s="14"/>
      <c r="U33" s="14"/>
      <c r="V33" s="14"/>
      <c r="W33" s="14"/>
      <c r="X33" s="287"/>
    </row>
    <row r="34" spans="1:24" x14ac:dyDescent="0.15">
      <c r="A34" s="287"/>
      <c r="B34" s="105" t="s">
        <v>213</v>
      </c>
      <c r="C34" s="100" t="s">
        <v>750</v>
      </c>
      <c r="D34" s="15"/>
      <c r="E34" s="14"/>
      <c r="F34" s="14"/>
      <c r="G34" s="14"/>
      <c r="H34" s="14"/>
      <c r="I34" s="14"/>
      <c r="J34" s="14"/>
      <c r="K34" s="14"/>
      <c r="L34" s="14"/>
      <c r="M34" s="14"/>
      <c r="N34" s="14"/>
      <c r="O34" s="14"/>
      <c r="P34" s="14"/>
      <c r="Q34" s="14"/>
      <c r="R34" s="14"/>
      <c r="S34" s="14"/>
      <c r="T34" s="14"/>
      <c r="U34" s="14"/>
      <c r="V34" s="14"/>
      <c r="W34" s="14"/>
      <c r="X34" s="287"/>
    </row>
    <row r="35" spans="1:24" ht="24" x14ac:dyDescent="0.15">
      <c r="A35" s="287"/>
      <c r="B35" s="105" t="s">
        <v>153</v>
      </c>
      <c r="C35" s="13" t="s">
        <v>729</v>
      </c>
      <c r="D35" s="15"/>
      <c r="E35" s="14"/>
      <c r="F35" s="14"/>
      <c r="G35" s="14"/>
      <c r="H35" s="14"/>
      <c r="I35" s="14"/>
      <c r="J35" s="14"/>
      <c r="K35" s="14"/>
      <c r="L35" s="14"/>
      <c r="M35" s="14"/>
      <c r="N35" s="14"/>
      <c r="O35" s="14"/>
      <c r="P35" s="14"/>
      <c r="Q35" s="14"/>
      <c r="R35" s="14"/>
      <c r="S35" s="14"/>
      <c r="T35" s="14"/>
      <c r="U35" s="14"/>
      <c r="V35" s="14"/>
      <c r="W35" s="14"/>
      <c r="X35" s="287"/>
    </row>
    <row r="36" spans="1:24" x14ac:dyDescent="0.15">
      <c r="A36" s="287"/>
      <c r="B36" s="105" t="s">
        <v>200</v>
      </c>
      <c r="C36" s="13" t="s">
        <v>730</v>
      </c>
      <c r="D36" s="15"/>
      <c r="E36" s="14"/>
      <c r="F36" s="14"/>
      <c r="G36" s="14"/>
      <c r="H36" s="14"/>
      <c r="I36" s="14"/>
      <c r="J36" s="14"/>
      <c r="K36" s="14"/>
      <c r="L36" s="14"/>
      <c r="M36" s="14"/>
      <c r="N36" s="14"/>
      <c r="O36" s="14"/>
      <c r="P36" s="14"/>
      <c r="Q36" s="14"/>
      <c r="R36" s="14"/>
      <c r="S36" s="14"/>
      <c r="T36" s="14"/>
      <c r="U36" s="14"/>
      <c r="V36" s="14"/>
      <c r="W36" s="14"/>
      <c r="X36" s="287"/>
    </row>
    <row r="37" spans="1:24" ht="46.5" x14ac:dyDescent="0.15">
      <c r="A37" s="287"/>
      <c r="B37" s="105" t="s">
        <v>202</v>
      </c>
      <c r="C37" s="32" t="s">
        <v>731</v>
      </c>
      <c r="D37" s="15"/>
      <c r="E37" s="14"/>
      <c r="F37" s="14"/>
      <c r="G37" s="14"/>
      <c r="H37" s="14"/>
      <c r="I37" s="14"/>
      <c r="J37" s="14"/>
      <c r="K37" s="14"/>
      <c r="L37" s="14"/>
      <c r="M37" s="14"/>
      <c r="N37" s="14"/>
      <c r="O37" s="14"/>
      <c r="P37" s="14"/>
      <c r="Q37" s="14"/>
      <c r="R37" s="14"/>
      <c r="S37" s="14"/>
      <c r="T37" s="14"/>
      <c r="U37" s="14"/>
      <c r="V37" s="14"/>
      <c r="W37" s="14"/>
      <c r="X37" s="287"/>
    </row>
    <row r="38" spans="1:24" ht="24" x14ac:dyDescent="0.15">
      <c r="A38" s="287"/>
      <c r="B38" s="105" t="s">
        <v>606</v>
      </c>
      <c r="C38" s="13" t="s">
        <v>732</v>
      </c>
      <c r="D38" s="15"/>
      <c r="E38" s="14"/>
      <c r="F38" s="14"/>
      <c r="G38" s="14"/>
      <c r="H38" s="14"/>
      <c r="I38" s="14"/>
      <c r="J38" s="14"/>
      <c r="K38" s="14"/>
      <c r="L38" s="14"/>
      <c r="M38" s="14"/>
      <c r="N38" s="14"/>
      <c r="O38" s="14"/>
      <c r="P38" s="14"/>
      <c r="Q38" s="14"/>
      <c r="R38" s="14"/>
      <c r="S38" s="14"/>
      <c r="T38" s="14"/>
      <c r="U38" s="14"/>
      <c r="V38" s="14"/>
      <c r="W38" s="14"/>
      <c r="X38" s="287"/>
    </row>
    <row r="39" spans="1:24" x14ac:dyDescent="0.15">
      <c r="A39" s="287"/>
      <c r="B39" s="105" t="s">
        <v>608</v>
      </c>
      <c r="C39" s="13" t="s">
        <v>733</v>
      </c>
      <c r="D39" s="15"/>
      <c r="E39" s="14"/>
      <c r="F39" s="14"/>
      <c r="G39" s="14"/>
      <c r="H39" s="14"/>
      <c r="I39" s="14"/>
      <c r="J39" s="14"/>
      <c r="K39" s="14"/>
      <c r="L39" s="14"/>
      <c r="M39" s="14"/>
      <c r="N39" s="14"/>
      <c r="O39" s="14"/>
      <c r="P39" s="14"/>
      <c r="Q39" s="14"/>
      <c r="R39" s="14"/>
      <c r="S39" s="14"/>
      <c r="T39" s="14"/>
      <c r="U39" s="14"/>
      <c r="V39" s="14"/>
      <c r="W39" s="14"/>
      <c r="X39" s="287"/>
    </row>
    <row r="40" spans="1:24" ht="24" x14ac:dyDescent="0.15">
      <c r="A40" s="287"/>
      <c r="B40" s="105">
        <v>8</v>
      </c>
      <c r="C40" s="112" t="s">
        <v>734</v>
      </c>
      <c r="D40" s="99"/>
      <c r="E40" s="99"/>
      <c r="F40" s="99"/>
      <c r="G40" s="99"/>
      <c r="H40" s="99"/>
      <c r="I40" s="99"/>
      <c r="J40" s="99"/>
      <c r="K40" s="99"/>
      <c r="L40" s="99"/>
      <c r="M40" s="99"/>
      <c r="N40" s="99"/>
      <c r="O40" s="99"/>
      <c r="P40" s="99"/>
      <c r="Q40" s="99"/>
      <c r="R40" s="99"/>
      <c r="S40" s="99"/>
      <c r="T40" s="99"/>
      <c r="U40" s="99"/>
      <c r="V40" s="99"/>
      <c r="W40" s="99"/>
      <c r="X40" s="287"/>
    </row>
    <row r="41" spans="1:24" ht="39.6" customHeight="1" x14ac:dyDescent="0.15">
      <c r="A41" s="287"/>
      <c r="B41" s="105" t="s">
        <v>155</v>
      </c>
      <c r="C41" s="100" t="s">
        <v>735</v>
      </c>
      <c r="D41" s="15"/>
      <c r="E41" s="14"/>
      <c r="F41" s="14"/>
      <c r="G41" s="14"/>
      <c r="H41" s="14"/>
      <c r="I41" s="14"/>
      <c r="J41" s="14"/>
      <c r="K41" s="14"/>
      <c r="L41" s="14"/>
      <c r="M41" s="14"/>
      <c r="N41" s="14"/>
      <c r="O41" s="14"/>
      <c r="P41" s="14"/>
      <c r="Q41" s="14"/>
      <c r="R41" s="14"/>
      <c r="S41" s="14"/>
      <c r="T41" s="14"/>
      <c r="U41" s="14"/>
      <c r="V41" s="14"/>
      <c r="W41" s="14"/>
      <c r="X41" s="287"/>
    </row>
    <row r="42" spans="1:24" ht="58.5" x14ac:dyDescent="0.15">
      <c r="A42" s="287"/>
      <c r="B42" s="105" t="s">
        <v>157</v>
      </c>
      <c r="C42" s="100" t="s">
        <v>736</v>
      </c>
      <c r="D42" s="12"/>
      <c r="E42" s="12"/>
      <c r="F42" s="12"/>
      <c r="G42" s="12"/>
      <c r="H42" s="12"/>
      <c r="I42" s="12"/>
      <c r="J42" s="12"/>
      <c r="K42" s="12"/>
      <c r="L42" s="12"/>
      <c r="M42" s="12"/>
      <c r="N42" s="12"/>
      <c r="O42" s="12"/>
      <c r="P42" s="12"/>
      <c r="Q42" s="12"/>
      <c r="R42" s="12"/>
      <c r="S42" s="12"/>
      <c r="T42" s="12"/>
      <c r="U42" s="12"/>
      <c r="V42" s="12"/>
      <c r="W42" s="12"/>
      <c r="X42" s="287"/>
    </row>
    <row r="43" spans="1:24" ht="58.5" x14ac:dyDescent="0.15">
      <c r="A43" s="287"/>
      <c r="B43" s="105" t="s">
        <v>197</v>
      </c>
      <c r="C43" s="100" t="s">
        <v>737</v>
      </c>
      <c r="D43" s="12"/>
      <c r="E43" s="12"/>
      <c r="F43" s="12"/>
      <c r="G43" s="12"/>
      <c r="H43" s="12"/>
      <c r="I43" s="12"/>
      <c r="J43" s="12"/>
      <c r="K43" s="12"/>
      <c r="L43" s="12"/>
      <c r="M43" s="12"/>
      <c r="N43" s="12"/>
      <c r="O43" s="12"/>
      <c r="P43" s="12"/>
      <c r="Q43" s="12"/>
      <c r="R43" s="12"/>
      <c r="S43" s="12"/>
      <c r="T43" s="12"/>
      <c r="U43" s="12"/>
      <c r="V43" s="12"/>
      <c r="W43" s="12"/>
      <c r="X43" s="287"/>
    </row>
    <row r="44" spans="1:24" ht="69.75" x14ac:dyDescent="0.15">
      <c r="A44" s="287"/>
      <c r="B44" s="105" t="s">
        <v>208</v>
      </c>
      <c r="C44" s="100" t="s">
        <v>738</v>
      </c>
      <c r="D44" s="12"/>
      <c r="E44" s="12"/>
      <c r="F44" s="12"/>
      <c r="G44" s="12"/>
      <c r="H44" s="12"/>
      <c r="I44" s="12"/>
      <c r="J44" s="12"/>
      <c r="K44" s="12"/>
      <c r="L44" s="12"/>
      <c r="M44" s="12"/>
      <c r="N44" s="12"/>
      <c r="O44" s="12"/>
      <c r="P44" s="12"/>
      <c r="Q44" s="12"/>
      <c r="R44" s="12"/>
      <c r="S44" s="12"/>
      <c r="T44" s="12"/>
      <c r="U44" s="12"/>
      <c r="V44" s="12"/>
      <c r="W44" s="12"/>
      <c r="X44" s="287"/>
    </row>
    <row r="45" spans="1:24" ht="92.45" customHeight="1" x14ac:dyDescent="0.15">
      <c r="A45" s="287"/>
      <c r="B45" s="102">
        <v>9</v>
      </c>
      <c r="C45" s="13" t="s">
        <v>739</v>
      </c>
      <c r="D45" s="99"/>
      <c r="E45" s="99"/>
      <c r="F45" s="99"/>
      <c r="G45" s="99"/>
      <c r="H45" s="99"/>
      <c r="I45" s="99"/>
      <c r="J45" s="99"/>
      <c r="K45" s="99"/>
      <c r="L45" s="99"/>
      <c r="M45" s="99"/>
      <c r="N45" s="99"/>
      <c r="O45" s="99"/>
      <c r="P45" s="99"/>
      <c r="Q45" s="99"/>
      <c r="R45" s="99"/>
      <c r="S45" s="99"/>
      <c r="T45" s="99"/>
      <c r="U45" s="99"/>
      <c r="V45" s="99"/>
      <c r="W45" s="99"/>
      <c r="X45" s="287"/>
    </row>
    <row r="46" spans="1:24" x14ac:dyDescent="0.15">
      <c r="A46" s="287"/>
      <c r="B46" s="105" t="s">
        <v>155</v>
      </c>
      <c r="C46" s="100" t="s">
        <v>740</v>
      </c>
      <c r="D46" s="15"/>
      <c r="E46" s="14"/>
      <c r="F46" s="14"/>
      <c r="G46" s="14"/>
      <c r="H46" s="14"/>
      <c r="I46" s="14"/>
      <c r="J46" s="14"/>
      <c r="K46" s="14"/>
      <c r="L46" s="14"/>
      <c r="M46" s="14"/>
      <c r="N46" s="14"/>
      <c r="O46" s="14"/>
      <c r="P46" s="14"/>
      <c r="Q46" s="14"/>
      <c r="R46" s="14"/>
      <c r="S46" s="14"/>
      <c r="T46" s="14"/>
      <c r="U46" s="14"/>
      <c r="V46" s="14"/>
      <c r="W46" s="14"/>
      <c r="X46" s="287"/>
    </row>
    <row r="47" spans="1:24" ht="24" x14ac:dyDescent="0.15">
      <c r="A47" s="287"/>
      <c r="B47" s="105" t="s">
        <v>157</v>
      </c>
      <c r="C47" s="100" t="s">
        <v>741</v>
      </c>
      <c r="D47" s="15"/>
      <c r="E47" s="14"/>
      <c r="F47" s="14"/>
      <c r="G47" s="14"/>
      <c r="H47" s="14"/>
      <c r="I47" s="14"/>
      <c r="J47" s="14"/>
      <c r="K47" s="14"/>
      <c r="L47" s="14"/>
      <c r="M47" s="14"/>
      <c r="N47" s="14"/>
      <c r="O47" s="14"/>
      <c r="P47" s="14"/>
      <c r="Q47" s="14"/>
      <c r="R47" s="14"/>
      <c r="S47" s="14"/>
      <c r="T47" s="14"/>
      <c r="U47" s="14"/>
      <c r="V47" s="14"/>
      <c r="W47" s="14"/>
      <c r="X47" s="287"/>
    </row>
    <row r="48" spans="1:24" x14ac:dyDescent="0.15">
      <c r="A48" s="287"/>
      <c r="B48" s="105" t="s">
        <v>197</v>
      </c>
      <c r="C48" s="100" t="s">
        <v>742</v>
      </c>
      <c r="D48" s="15"/>
      <c r="E48" s="14"/>
      <c r="F48" s="14"/>
      <c r="G48" s="14"/>
      <c r="H48" s="14"/>
      <c r="I48" s="14"/>
      <c r="J48" s="14"/>
      <c r="K48" s="14"/>
      <c r="L48" s="14"/>
      <c r="M48" s="14"/>
      <c r="N48" s="14"/>
      <c r="O48" s="14"/>
      <c r="P48" s="14"/>
      <c r="Q48" s="14"/>
      <c r="R48" s="14"/>
      <c r="S48" s="14"/>
      <c r="T48" s="14"/>
      <c r="U48" s="14"/>
      <c r="V48" s="14"/>
      <c r="W48" s="14"/>
      <c r="X48" s="287"/>
    </row>
    <row r="49" spans="1:24" ht="24" x14ac:dyDescent="0.15">
      <c r="A49" s="287"/>
      <c r="B49" s="105" t="s">
        <v>208</v>
      </c>
      <c r="C49" s="100" t="s">
        <v>743</v>
      </c>
      <c r="D49" s="15"/>
      <c r="E49" s="14"/>
      <c r="F49" s="14"/>
      <c r="G49" s="14"/>
      <c r="H49" s="14"/>
      <c r="I49" s="14"/>
      <c r="J49" s="14"/>
      <c r="K49" s="14"/>
      <c r="L49" s="14"/>
      <c r="M49" s="14"/>
      <c r="N49" s="14"/>
      <c r="O49" s="14"/>
      <c r="P49" s="14"/>
      <c r="Q49" s="14"/>
      <c r="R49" s="14"/>
      <c r="S49" s="14"/>
      <c r="T49" s="14"/>
      <c r="U49" s="14"/>
      <c r="V49" s="14"/>
      <c r="W49" s="14"/>
      <c r="X49" s="287"/>
    </row>
    <row r="50" spans="1:24" x14ac:dyDescent="0.15">
      <c r="A50" s="287"/>
      <c r="B50" s="105" t="s">
        <v>213</v>
      </c>
      <c r="C50" s="100" t="s">
        <v>744</v>
      </c>
      <c r="D50" s="15"/>
      <c r="E50" s="14"/>
      <c r="F50" s="14"/>
      <c r="G50" s="14"/>
      <c r="H50" s="14"/>
      <c r="I50" s="14"/>
      <c r="J50" s="14"/>
      <c r="K50" s="14"/>
      <c r="L50" s="14"/>
      <c r="M50" s="14"/>
      <c r="N50" s="14"/>
      <c r="O50" s="14"/>
      <c r="P50" s="14"/>
      <c r="Q50" s="14"/>
      <c r="R50" s="14"/>
      <c r="S50" s="14"/>
      <c r="T50" s="14"/>
      <c r="U50" s="14"/>
      <c r="V50" s="14"/>
      <c r="W50" s="14"/>
      <c r="X50" s="287"/>
    </row>
    <row r="51" spans="1:24" ht="24" x14ac:dyDescent="0.15">
      <c r="A51" s="287"/>
      <c r="B51" s="105" t="s">
        <v>747</v>
      </c>
      <c r="C51" s="112" t="s">
        <v>745</v>
      </c>
      <c r="D51" s="15"/>
      <c r="E51" s="14"/>
      <c r="F51" s="14"/>
      <c r="G51" s="14"/>
      <c r="H51" s="14"/>
      <c r="I51" s="14"/>
      <c r="J51" s="14"/>
      <c r="K51" s="14"/>
      <c r="L51" s="14"/>
      <c r="M51" s="14"/>
      <c r="N51" s="14"/>
      <c r="O51" s="14"/>
      <c r="P51" s="14"/>
      <c r="Q51" s="14"/>
      <c r="R51" s="14"/>
      <c r="S51" s="14"/>
      <c r="T51" s="14"/>
      <c r="U51" s="14"/>
      <c r="V51" s="14"/>
      <c r="W51" s="14"/>
      <c r="X51" s="287"/>
    </row>
    <row r="52" spans="1:24" ht="35.25" x14ac:dyDescent="0.15">
      <c r="A52" s="287"/>
      <c r="B52" s="117" t="s">
        <v>748</v>
      </c>
      <c r="C52" s="112" t="s">
        <v>746</v>
      </c>
      <c r="D52" s="15"/>
      <c r="E52" s="14"/>
      <c r="F52" s="14"/>
      <c r="G52" s="14"/>
      <c r="H52" s="14"/>
      <c r="I52" s="14"/>
      <c r="J52" s="14"/>
      <c r="K52" s="14"/>
      <c r="L52" s="14"/>
      <c r="M52" s="14"/>
      <c r="N52" s="14"/>
      <c r="O52" s="14"/>
      <c r="P52" s="14"/>
      <c r="Q52" s="14"/>
      <c r="R52" s="14"/>
      <c r="S52" s="14"/>
      <c r="T52" s="14"/>
      <c r="U52" s="14"/>
      <c r="V52" s="14"/>
      <c r="W52" s="14"/>
      <c r="X52" s="287"/>
    </row>
    <row r="53" spans="1:24" x14ac:dyDescent="0.15">
      <c r="A53" s="287"/>
      <c r="X53" s="287"/>
    </row>
    <row r="54" spans="1:24" ht="12.75" customHeight="1" x14ac:dyDescent="0.15">
      <c r="A54" s="287"/>
      <c r="B54" s="103"/>
      <c r="C54" s="9"/>
      <c r="D54" s="11"/>
      <c r="E54" s="11"/>
      <c r="F54" s="11"/>
      <c r="G54" s="11"/>
      <c r="H54" s="11"/>
      <c r="I54" s="11"/>
      <c r="J54" s="11"/>
      <c r="K54" s="11"/>
      <c r="L54" s="11"/>
      <c r="M54" s="10"/>
      <c r="N54" s="10"/>
      <c r="O54" s="10"/>
      <c r="P54" s="10"/>
      <c r="Q54" s="10"/>
      <c r="R54" s="10"/>
      <c r="S54" s="10"/>
      <c r="T54" s="10"/>
      <c r="U54" s="10"/>
      <c r="V54" s="10"/>
      <c r="W54" s="10"/>
      <c r="X54" s="287"/>
    </row>
    <row r="55" spans="1:24" ht="25.5" customHeight="1" x14ac:dyDescent="0.15">
      <c r="A55" s="287"/>
      <c r="B55" s="103"/>
      <c r="C55" s="234" t="str">
        <f>Instructions!B14</f>
        <v>For a printed copy of the full text of the exact requirements, please get a merit badge book from your local scout shop, or go to boyslife.org/merit-badges/</v>
      </c>
      <c r="D55" s="243"/>
      <c r="E55" s="243"/>
      <c r="F55" s="243"/>
      <c r="G55" s="243"/>
      <c r="H55" s="243"/>
      <c r="I55" s="243"/>
      <c r="J55" s="243"/>
      <c r="K55" s="243"/>
      <c r="L55" s="243"/>
      <c r="M55" s="243"/>
      <c r="N55" s="243"/>
      <c r="O55" s="243"/>
      <c r="P55" s="243"/>
      <c r="Q55" s="243"/>
      <c r="R55" s="243"/>
      <c r="X55" s="287"/>
    </row>
    <row r="56" spans="1:24" x14ac:dyDescent="0.15">
      <c r="A56" s="287"/>
      <c r="B56" s="103"/>
      <c r="C56" s="36" t="s">
        <v>749</v>
      </c>
      <c r="D56" s="36"/>
      <c r="E56" s="36"/>
      <c r="F56" s="36"/>
      <c r="G56" s="36"/>
      <c r="H56" s="36"/>
      <c r="I56" s="36"/>
      <c r="J56" s="11"/>
      <c r="K56" s="11"/>
      <c r="L56" s="11"/>
      <c r="M56" s="10"/>
      <c r="N56" s="10"/>
      <c r="O56" s="10"/>
      <c r="P56" s="10"/>
      <c r="Q56" s="10"/>
      <c r="R56" s="10"/>
      <c r="S56" s="10"/>
      <c r="T56" s="10"/>
      <c r="U56" s="10"/>
      <c r="V56" s="10"/>
      <c r="W56" s="10"/>
      <c r="X56" s="287"/>
    </row>
    <row r="57" spans="1:24" ht="12.75" customHeight="1" x14ac:dyDescent="0.25">
      <c r="A57" s="287"/>
      <c r="B57" s="103"/>
      <c r="C57" s="150"/>
      <c r="D57" s="11"/>
      <c r="E57" s="11"/>
      <c r="F57" s="11"/>
      <c r="G57" s="11"/>
      <c r="H57" s="11"/>
      <c r="I57" s="11"/>
      <c r="J57" s="11"/>
      <c r="K57" s="11"/>
      <c r="L57" s="11"/>
      <c r="M57" s="10"/>
      <c r="N57" s="10"/>
      <c r="O57" s="10"/>
      <c r="P57" s="10"/>
      <c r="Q57" s="10"/>
      <c r="R57" s="10"/>
      <c r="S57" s="10"/>
      <c r="T57" s="10"/>
      <c r="U57" s="10"/>
      <c r="V57" s="10"/>
      <c r="W57" s="10"/>
      <c r="X57" s="287"/>
    </row>
    <row r="58" spans="1:24" ht="12.75" customHeight="1" x14ac:dyDescent="0.15">
      <c r="A58" s="287"/>
      <c r="B58" s="103"/>
      <c r="C58" s="9"/>
      <c r="D58" s="11"/>
      <c r="E58" s="11"/>
      <c r="F58" s="11"/>
      <c r="G58" s="11"/>
      <c r="H58" s="11"/>
      <c r="I58" s="11"/>
      <c r="J58" s="11"/>
      <c r="K58" s="11"/>
      <c r="L58" s="11"/>
      <c r="M58" s="10"/>
      <c r="N58" s="10"/>
      <c r="O58" s="10"/>
      <c r="P58" s="10"/>
      <c r="Q58" s="10"/>
      <c r="R58" s="10"/>
      <c r="S58" s="10"/>
      <c r="T58" s="10"/>
      <c r="U58" s="10"/>
      <c r="V58" s="10"/>
      <c r="W58" s="10"/>
      <c r="X58" s="287"/>
    </row>
    <row r="59" spans="1:24" x14ac:dyDescent="0.15">
      <c r="A59" s="287"/>
      <c r="B59" s="271" t="s">
        <v>2</v>
      </c>
      <c r="C59" s="272"/>
      <c r="D59" s="272"/>
      <c r="E59" s="272"/>
      <c r="F59" s="272"/>
      <c r="G59" s="272"/>
      <c r="H59" s="272"/>
      <c r="I59" s="272"/>
      <c r="J59" s="272"/>
      <c r="K59" s="272"/>
      <c r="L59" s="17"/>
      <c r="M59" s="10"/>
      <c r="N59" s="10"/>
      <c r="O59" s="10"/>
      <c r="P59" s="10"/>
      <c r="Q59" s="10"/>
      <c r="R59" s="10"/>
      <c r="S59" s="10"/>
      <c r="T59" s="10"/>
      <c r="U59" s="10"/>
      <c r="V59" s="10"/>
      <c r="W59" s="10"/>
      <c r="X59" s="287"/>
    </row>
    <row r="60" spans="1:24" x14ac:dyDescent="0.15">
      <c r="A60" s="287"/>
      <c r="B60" s="104" t="s">
        <v>19</v>
      </c>
      <c r="C60" s="152"/>
      <c r="D60" s="11"/>
      <c r="E60" s="11"/>
      <c r="F60" s="11"/>
      <c r="G60" s="11"/>
      <c r="H60" s="11"/>
      <c r="I60" s="11"/>
      <c r="J60" s="11"/>
      <c r="K60" s="11"/>
      <c r="L60" s="11"/>
      <c r="M60" s="10"/>
      <c r="N60" s="10"/>
      <c r="O60" s="10"/>
      <c r="P60" s="10"/>
      <c r="Q60" s="10"/>
      <c r="R60" s="10"/>
      <c r="S60" s="10"/>
      <c r="T60" s="10"/>
      <c r="U60" s="10"/>
      <c r="V60" s="10"/>
      <c r="W60" s="10"/>
      <c r="X60" s="287"/>
    </row>
    <row r="61" spans="1:24" x14ac:dyDescent="0.15">
      <c r="A61" s="287"/>
      <c r="B61" s="104" t="s">
        <v>20</v>
      </c>
      <c r="C61" s="153"/>
      <c r="D61" s="11"/>
      <c r="E61" s="11"/>
      <c r="F61" s="11"/>
      <c r="G61" s="11"/>
      <c r="H61" s="11"/>
      <c r="I61" s="11"/>
      <c r="J61" s="11"/>
      <c r="K61" s="11"/>
      <c r="L61" s="11"/>
      <c r="M61" s="10"/>
      <c r="N61" s="10"/>
      <c r="O61" s="10"/>
      <c r="P61" s="10"/>
      <c r="Q61" s="10"/>
      <c r="R61" s="10"/>
      <c r="S61" s="10"/>
      <c r="T61" s="10"/>
      <c r="U61" s="10"/>
      <c r="V61" s="10"/>
      <c r="W61" s="10"/>
      <c r="X61" s="287"/>
    </row>
    <row r="62" spans="1:24" x14ac:dyDescent="0.15">
      <c r="A62" s="287"/>
      <c r="B62" s="104" t="s">
        <v>29</v>
      </c>
      <c r="C62" s="153"/>
      <c r="D62" s="11"/>
      <c r="E62" s="11"/>
      <c r="F62" s="11"/>
      <c r="G62" s="11"/>
      <c r="H62" s="11"/>
      <c r="I62" s="11"/>
      <c r="J62" s="11"/>
      <c r="K62" s="11"/>
      <c r="L62" s="11"/>
      <c r="M62" s="10"/>
      <c r="N62" s="10"/>
      <c r="O62" s="10"/>
      <c r="P62" s="10"/>
      <c r="Q62" s="10"/>
      <c r="R62" s="10"/>
      <c r="S62" s="10"/>
      <c r="T62" s="10"/>
      <c r="U62" s="10"/>
      <c r="V62" s="10"/>
      <c r="W62" s="10"/>
      <c r="X62" s="287"/>
    </row>
    <row r="63" spans="1:24" x14ac:dyDescent="0.15">
      <c r="A63" s="287"/>
      <c r="B63" s="104" t="s">
        <v>30</v>
      </c>
      <c r="C63" s="153"/>
      <c r="D63" s="11"/>
      <c r="E63" s="11"/>
      <c r="F63" s="11"/>
      <c r="G63" s="11"/>
      <c r="H63" s="11"/>
      <c r="I63" s="11"/>
      <c r="J63" s="11"/>
      <c r="K63" s="11"/>
      <c r="L63" s="11"/>
      <c r="M63" s="10"/>
      <c r="N63" s="10"/>
      <c r="O63" s="10"/>
      <c r="P63" s="10"/>
      <c r="Q63" s="10"/>
      <c r="R63" s="10"/>
      <c r="S63" s="10"/>
      <c r="T63" s="10"/>
      <c r="U63" s="10"/>
      <c r="V63" s="10"/>
      <c r="W63" s="10"/>
      <c r="X63" s="287"/>
    </row>
    <row r="64" spans="1:24" x14ac:dyDescent="0.15">
      <c r="A64" s="287"/>
      <c r="B64" s="104" t="s">
        <v>31</v>
      </c>
      <c r="C64" s="153"/>
      <c r="D64" s="11"/>
      <c r="E64" s="11"/>
      <c r="F64" s="11"/>
      <c r="G64" s="11"/>
      <c r="H64" s="11"/>
      <c r="I64" s="11"/>
      <c r="J64" s="11"/>
      <c r="K64" s="11"/>
      <c r="L64" s="11"/>
      <c r="M64" s="10"/>
      <c r="N64" s="10"/>
      <c r="O64" s="10"/>
      <c r="P64" s="10"/>
      <c r="Q64" s="10"/>
      <c r="R64" s="10"/>
      <c r="S64" s="10"/>
      <c r="T64" s="10"/>
      <c r="U64" s="10"/>
      <c r="V64" s="10"/>
      <c r="W64" s="10"/>
      <c r="X64" s="287"/>
    </row>
    <row r="65" spans="1:24" x14ac:dyDescent="0.15">
      <c r="A65" s="287"/>
      <c r="B65" s="104" t="s">
        <v>32</v>
      </c>
      <c r="C65" s="153"/>
      <c r="D65" s="11"/>
      <c r="E65" s="11"/>
      <c r="F65" s="11"/>
      <c r="G65" s="11"/>
      <c r="H65" s="11"/>
      <c r="I65" s="11"/>
      <c r="J65" s="11"/>
      <c r="K65" s="11"/>
      <c r="L65" s="11"/>
      <c r="M65" s="10"/>
      <c r="N65" s="10"/>
      <c r="O65" s="10"/>
      <c r="P65" s="10"/>
      <c r="Q65" s="10"/>
      <c r="R65" s="10"/>
      <c r="S65" s="10"/>
      <c r="T65" s="10"/>
      <c r="U65" s="10"/>
      <c r="V65" s="10"/>
      <c r="W65" s="10"/>
      <c r="X65" s="287"/>
    </row>
    <row r="66" spans="1:24" x14ac:dyDescent="0.15">
      <c r="A66" s="287"/>
      <c r="B66" s="104" t="s">
        <v>33</v>
      </c>
      <c r="C66" s="153"/>
      <c r="D66" s="11"/>
      <c r="E66" s="11"/>
      <c r="F66" s="11"/>
      <c r="G66" s="11"/>
      <c r="H66" s="11"/>
      <c r="I66" s="11"/>
      <c r="J66" s="11"/>
      <c r="K66" s="11"/>
      <c r="L66" s="11"/>
      <c r="M66" s="10"/>
      <c r="N66" s="10"/>
      <c r="O66" s="10"/>
      <c r="P66" s="10"/>
      <c r="Q66" s="10"/>
      <c r="R66" s="10"/>
      <c r="S66" s="10"/>
      <c r="T66" s="10"/>
      <c r="U66" s="10"/>
      <c r="V66" s="10"/>
      <c r="W66" s="10"/>
      <c r="X66" s="287"/>
    </row>
    <row r="67" spans="1:24" x14ac:dyDescent="0.15">
      <c r="A67" s="287"/>
      <c r="B67" s="104" t="s">
        <v>25</v>
      </c>
      <c r="C67" s="153"/>
      <c r="D67" s="11"/>
      <c r="E67" s="11"/>
      <c r="F67" s="11"/>
      <c r="G67" s="11"/>
      <c r="H67" s="11"/>
      <c r="I67" s="11"/>
      <c r="J67" s="11"/>
      <c r="K67" s="11"/>
      <c r="L67" s="11"/>
      <c r="M67" s="10"/>
      <c r="N67" s="10"/>
      <c r="O67" s="10"/>
      <c r="P67" s="10"/>
      <c r="Q67" s="10"/>
      <c r="R67" s="10"/>
      <c r="S67" s="10"/>
      <c r="T67" s="10"/>
      <c r="U67" s="10"/>
      <c r="V67" s="10"/>
      <c r="W67" s="10"/>
      <c r="X67" s="287"/>
    </row>
    <row r="68" spans="1:24" x14ac:dyDescent="0.15">
      <c r="A68" s="287"/>
      <c r="B68" s="104" t="s">
        <v>24</v>
      </c>
      <c r="C68" s="153"/>
      <c r="D68" s="11"/>
      <c r="E68" s="11"/>
      <c r="F68" s="11"/>
      <c r="G68" s="11"/>
      <c r="H68" s="11"/>
      <c r="I68" s="11"/>
      <c r="J68" s="11"/>
      <c r="K68" s="11"/>
      <c r="L68" s="11"/>
      <c r="M68" s="10"/>
      <c r="N68" s="10"/>
      <c r="O68" s="10"/>
      <c r="P68" s="10"/>
      <c r="Q68" s="10"/>
      <c r="R68" s="10"/>
      <c r="S68" s="10"/>
      <c r="T68" s="10"/>
      <c r="U68" s="10"/>
      <c r="V68" s="10"/>
      <c r="W68" s="10"/>
      <c r="X68" s="287"/>
    </row>
    <row r="69" spans="1:24" x14ac:dyDescent="0.15">
      <c r="A69" s="287"/>
      <c r="B69" s="104" t="s">
        <v>21</v>
      </c>
      <c r="C69" s="153"/>
      <c r="D69" s="11"/>
      <c r="E69" s="11"/>
      <c r="F69" s="11"/>
      <c r="G69" s="11"/>
      <c r="H69" s="11"/>
      <c r="I69" s="11"/>
      <c r="J69" s="11"/>
      <c r="K69" s="11"/>
      <c r="L69" s="11"/>
      <c r="M69" s="10"/>
      <c r="N69" s="10"/>
      <c r="O69" s="10"/>
      <c r="P69" s="10"/>
      <c r="Q69" s="10"/>
      <c r="R69" s="10"/>
      <c r="S69" s="10"/>
      <c r="T69" s="10"/>
      <c r="U69" s="10"/>
      <c r="V69" s="10"/>
      <c r="W69" s="10"/>
      <c r="X69" s="287"/>
    </row>
  </sheetData>
  <sheetProtection password="C658" sheet="1" objects="1" scenarios="1" selectLockedCells="1"/>
  <mergeCells count="6">
    <mergeCell ref="A1:A69"/>
    <mergeCell ref="B1:C1"/>
    <mergeCell ref="X1:X69"/>
    <mergeCell ref="B2:C2"/>
    <mergeCell ref="C55:R55"/>
    <mergeCell ref="B59:K59"/>
  </mergeCells>
  <phoneticPr fontId="11" type="noConversion"/>
  <hyperlinks>
    <hyperlink ref="C56" r:id="rId1" xr:uid="{00000000-0004-0000-1200-000000000000}"/>
  </hyperlinks>
  <pageMargins left="0.75" right="0.25" top="1" bottom="1" header="0.5" footer="0.5"/>
  <pageSetup orientation="portrait" horizontalDpi="4294967293" verticalDpi="0" r:id="rId2"/>
  <headerFooter alignWithMargins="0">
    <oddHeader>&amp;C&amp;"Arial,Bold"&amp;14EagleRequiredTrax&amp;"Arial,Regular"&amp;10
&amp;"Arial,Bold"&amp;12Personal Fitness Merit Badge - &amp;D</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F260"/>
  <sheetViews>
    <sheetView showGridLines="0" zoomScaleNormal="100" workbookViewId="0" xr3:uid="{958C4451-9541-5A59-BF78-D2F731DF1C81}">
      <selection activeCell="C2" sqref="C2"/>
    </sheetView>
  </sheetViews>
  <sheetFormatPr defaultRowHeight="12.75" x14ac:dyDescent="0.15"/>
  <cols>
    <col min="1" max="1" width="3.140625" customWidth="1"/>
    <col min="2" max="2" width="18" customWidth="1"/>
    <col min="3" max="3" width="32.85546875" customWidth="1"/>
    <col min="4" max="4" width="15.140625" customWidth="1"/>
    <col min="5" max="5" width="32.85546875" customWidth="1"/>
    <col min="6" max="6" width="2.85546875" customWidth="1"/>
  </cols>
  <sheetData>
    <row r="1" spans="1:6" ht="28.5" customHeight="1" x14ac:dyDescent="0.15">
      <c r="A1" s="238" t="s">
        <v>830</v>
      </c>
      <c r="B1" s="19" t="e">
        <f ca="1">'Scout 1'!A1</f>
        <v>#VALUE!</v>
      </c>
      <c r="F1" s="238" t="s">
        <v>830</v>
      </c>
    </row>
    <row r="2" spans="1:6" ht="12.75" customHeight="1" x14ac:dyDescent="0.15">
      <c r="A2" s="238"/>
      <c r="B2" s="20" t="s">
        <v>46</v>
      </c>
      <c r="C2" s="21"/>
      <c r="F2" s="238"/>
    </row>
    <row r="3" spans="1:6" ht="12.75" customHeight="1" x14ac:dyDescent="0.15">
      <c r="A3" s="238"/>
      <c r="B3" s="20" t="s">
        <v>47</v>
      </c>
      <c r="C3" s="21"/>
      <c r="F3" s="238"/>
    </row>
    <row r="4" spans="1:6" x14ac:dyDescent="0.15">
      <c r="A4" s="238"/>
      <c r="B4" s="22"/>
      <c r="C4" s="23" t="s">
        <v>48</v>
      </c>
      <c r="E4" s="23" t="s">
        <v>49</v>
      </c>
      <c r="F4" s="238"/>
    </row>
    <row r="5" spans="1:6" x14ac:dyDescent="0.15">
      <c r="A5" s="238"/>
      <c r="B5" s="24" t="s">
        <v>50</v>
      </c>
      <c r="C5" s="25"/>
      <c r="D5" s="24" t="s">
        <v>50</v>
      </c>
      <c r="E5" s="26"/>
      <c r="F5" s="238"/>
    </row>
    <row r="6" spans="1:6" x14ac:dyDescent="0.15">
      <c r="A6" s="238"/>
      <c r="B6" s="24" t="s">
        <v>51</v>
      </c>
      <c r="C6" s="25"/>
      <c r="D6" s="24" t="s">
        <v>51</v>
      </c>
      <c r="E6" s="26"/>
      <c r="F6" s="238"/>
    </row>
    <row r="7" spans="1:6" x14ac:dyDescent="0.15">
      <c r="A7" s="238"/>
      <c r="B7" s="24" t="s">
        <v>52</v>
      </c>
      <c r="C7" s="25"/>
      <c r="D7" s="24" t="s">
        <v>52</v>
      </c>
      <c r="E7" s="26"/>
      <c r="F7" s="238"/>
    </row>
    <row r="8" spans="1:6" x14ac:dyDescent="0.15">
      <c r="A8" s="238"/>
      <c r="B8" s="24" t="s">
        <v>53</v>
      </c>
      <c r="C8" s="25"/>
      <c r="D8" s="24" t="s">
        <v>53</v>
      </c>
      <c r="E8" s="26"/>
      <c r="F8" s="238"/>
    </row>
    <row r="9" spans="1:6" x14ac:dyDescent="0.15">
      <c r="A9" s="238"/>
      <c r="B9" s="24" t="s">
        <v>54</v>
      </c>
      <c r="C9" s="25"/>
      <c r="D9" s="24" t="s">
        <v>54</v>
      </c>
      <c r="E9" s="26"/>
      <c r="F9" s="238"/>
    </row>
    <row r="10" spans="1:6" x14ac:dyDescent="0.15">
      <c r="A10" s="238"/>
      <c r="B10" s="24" t="s">
        <v>55</v>
      </c>
      <c r="C10" s="25"/>
      <c r="D10" s="24" t="s">
        <v>55</v>
      </c>
      <c r="E10" s="26"/>
      <c r="F10" s="238"/>
    </row>
    <row r="11" spans="1:6" x14ac:dyDescent="0.15">
      <c r="A11" s="238"/>
      <c r="B11" s="24" t="s">
        <v>56</v>
      </c>
      <c r="C11" s="25"/>
      <c r="D11" s="24" t="s">
        <v>56</v>
      </c>
      <c r="E11" s="26"/>
      <c r="F11" s="238"/>
    </row>
    <row r="12" spans="1:6" x14ac:dyDescent="0.15">
      <c r="A12" s="238"/>
      <c r="B12" s="24" t="s">
        <v>57</v>
      </c>
      <c r="C12" s="25"/>
      <c r="D12" s="24" t="s">
        <v>57</v>
      </c>
      <c r="E12" s="26"/>
      <c r="F12" s="238"/>
    </row>
    <row r="13" spans="1:6" x14ac:dyDescent="0.15">
      <c r="A13" s="238"/>
      <c r="B13" s="27" t="s">
        <v>58</v>
      </c>
      <c r="C13" s="28"/>
      <c r="D13" s="27" t="s">
        <v>58</v>
      </c>
      <c r="E13" s="29"/>
      <c r="F13" s="238"/>
    </row>
    <row r="14" spans="1:6" ht="28.5" customHeight="1" x14ac:dyDescent="0.15">
      <c r="A14" s="238"/>
      <c r="B14" s="19" t="e">
        <f ca="1">'Scout 2'!A1</f>
        <v>#VALUE!</v>
      </c>
      <c r="F14" s="238"/>
    </row>
    <row r="15" spans="1:6" ht="12.75" customHeight="1" x14ac:dyDescent="0.15">
      <c r="A15" s="238"/>
      <c r="B15" s="20" t="s">
        <v>46</v>
      </c>
      <c r="C15" s="21"/>
      <c r="F15" s="238"/>
    </row>
    <row r="16" spans="1:6" ht="12.75" customHeight="1" x14ac:dyDescent="0.15">
      <c r="A16" s="238"/>
      <c r="B16" s="20" t="s">
        <v>47</v>
      </c>
      <c r="C16" s="21"/>
      <c r="F16" s="238"/>
    </row>
    <row r="17" spans="1:6" x14ac:dyDescent="0.15">
      <c r="A17" s="238"/>
      <c r="B17" s="22"/>
      <c r="C17" s="23" t="s">
        <v>48</v>
      </c>
      <c r="E17" s="23" t="s">
        <v>49</v>
      </c>
      <c r="F17" s="238"/>
    </row>
    <row r="18" spans="1:6" x14ac:dyDescent="0.15">
      <c r="A18" s="238"/>
      <c r="B18" s="24" t="s">
        <v>50</v>
      </c>
      <c r="C18" s="25"/>
      <c r="D18" s="24" t="s">
        <v>50</v>
      </c>
      <c r="E18" s="26"/>
      <c r="F18" s="238"/>
    </row>
    <row r="19" spans="1:6" x14ac:dyDescent="0.15">
      <c r="A19" s="238"/>
      <c r="B19" s="24" t="s">
        <v>51</v>
      </c>
      <c r="C19" s="25"/>
      <c r="D19" s="24" t="s">
        <v>51</v>
      </c>
      <c r="E19" s="26"/>
      <c r="F19" s="238"/>
    </row>
    <row r="20" spans="1:6" x14ac:dyDescent="0.15">
      <c r="A20" s="238"/>
      <c r="B20" s="24" t="s">
        <v>52</v>
      </c>
      <c r="C20" s="25"/>
      <c r="D20" s="24" t="s">
        <v>52</v>
      </c>
      <c r="E20" s="26"/>
      <c r="F20" s="238"/>
    </row>
    <row r="21" spans="1:6" x14ac:dyDescent="0.15">
      <c r="A21" s="238"/>
      <c r="B21" s="24" t="s">
        <v>53</v>
      </c>
      <c r="C21" s="25"/>
      <c r="D21" s="24" t="s">
        <v>53</v>
      </c>
      <c r="E21" s="26"/>
      <c r="F21" s="238"/>
    </row>
    <row r="22" spans="1:6" x14ac:dyDescent="0.15">
      <c r="A22" s="238"/>
      <c r="B22" s="24" t="s">
        <v>54</v>
      </c>
      <c r="C22" s="25"/>
      <c r="D22" s="24" t="s">
        <v>54</v>
      </c>
      <c r="E22" s="26"/>
      <c r="F22" s="238"/>
    </row>
    <row r="23" spans="1:6" x14ac:dyDescent="0.15">
      <c r="A23" s="238"/>
      <c r="B23" s="24" t="s">
        <v>55</v>
      </c>
      <c r="C23" s="25"/>
      <c r="D23" s="24" t="s">
        <v>55</v>
      </c>
      <c r="E23" s="26"/>
      <c r="F23" s="238"/>
    </row>
    <row r="24" spans="1:6" x14ac:dyDescent="0.15">
      <c r="A24" s="238"/>
      <c r="B24" s="24" t="s">
        <v>56</v>
      </c>
      <c r="C24" s="25"/>
      <c r="D24" s="24" t="s">
        <v>56</v>
      </c>
      <c r="E24" s="26"/>
      <c r="F24" s="238"/>
    </row>
    <row r="25" spans="1:6" x14ac:dyDescent="0.15">
      <c r="A25" s="238"/>
      <c r="B25" s="24" t="s">
        <v>57</v>
      </c>
      <c r="C25" s="25"/>
      <c r="D25" s="24" t="s">
        <v>57</v>
      </c>
      <c r="E25" s="26"/>
      <c r="F25" s="238"/>
    </row>
    <row r="26" spans="1:6" x14ac:dyDescent="0.15">
      <c r="A26" s="238"/>
      <c r="B26" s="27" t="s">
        <v>58</v>
      </c>
      <c r="C26" s="28"/>
      <c r="D26" s="27" t="s">
        <v>58</v>
      </c>
      <c r="E26" s="29"/>
      <c r="F26" s="238"/>
    </row>
    <row r="27" spans="1:6" ht="28.5" customHeight="1" x14ac:dyDescent="0.15">
      <c r="A27" s="238"/>
      <c r="B27" s="19" t="e">
        <f ca="1">'Scout 3'!A1</f>
        <v>#VALUE!</v>
      </c>
      <c r="F27" s="238"/>
    </row>
    <row r="28" spans="1:6" ht="12.75" customHeight="1" x14ac:dyDescent="0.15">
      <c r="A28" s="238"/>
      <c r="B28" s="20" t="s">
        <v>46</v>
      </c>
      <c r="C28" s="21"/>
      <c r="F28" s="238"/>
    </row>
    <row r="29" spans="1:6" ht="12.75" customHeight="1" x14ac:dyDescent="0.15">
      <c r="A29" s="238"/>
      <c r="B29" s="20" t="s">
        <v>47</v>
      </c>
      <c r="C29" s="21"/>
      <c r="F29" s="238"/>
    </row>
    <row r="30" spans="1:6" x14ac:dyDescent="0.15">
      <c r="A30" s="238"/>
      <c r="B30" s="22"/>
      <c r="C30" s="23" t="s">
        <v>48</v>
      </c>
      <c r="E30" s="23" t="s">
        <v>49</v>
      </c>
      <c r="F30" s="238"/>
    </row>
    <row r="31" spans="1:6" x14ac:dyDescent="0.15">
      <c r="A31" s="238"/>
      <c r="B31" s="24" t="s">
        <v>50</v>
      </c>
      <c r="C31" s="25"/>
      <c r="D31" s="24" t="s">
        <v>50</v>
      </c>
      <c r="E31" s="26"/>
      <c r="F31" s="238"/>
    </row>
    <row r="32" spans="1:6" x14ac:dyDescent="0.15">
      <c r="A32" s="238"/>
      <c r="B32" s="24" t="s">
        <v>51</v>
      </c>
      <c r="C32" s="25"/>
      <c r="D32" s="24" t="s">
        <v>51</v>
      </c>
      <c r="E32" s="26"/>
      <c r="F32" s="238"/>
    </row>
    <row r="33" spans="1:6" x14ac:dyDescent="0.15">
      <c r="A33" s="238"/>
      <c r="B33" s="24" t="s">
        <v>52</v>
      </c>
      <c r="C33" s="25"/>
      <c r="D33" s="24" t="s">
        <v>52</v>
      </c>
      <c r="E33" s="26"/>
      <c r="F33" s="238"/>
    </row>
    <row r="34" spans="1:6" x14ac:dyDescent="0.15">
      <c r="A34" s="238"/>
      <c r="B34" s="24" t="s">
        <v>53</v>
      </c>
      <c r="C34" s="25"/>
      <c r="D34" s="24" t="s">
        <v>53</v>
      </c>
      <c r="E34" s="26"/>
      <c r="F34" s="238"/>
    </row>
    <row r="35" spans="1:6" x14ac:dyDescent="0.15">
      <c r="A35" s="238"/>
      <c r="B35" s="24" t="s">
        <v>54</v>
      </c>
      <c r="C35" s="25"/>
      <c r="D35" s="24" t="s">
        <v>54</v>
      </c>
      <c r="E35" s="26"/>
      <c r="F35" s="238"/>
    </row>
    <row r="36" spans="1:6" x14ac:dyDescent="0.15">
      <c r="A36" s="238"/>
      <c r="B36" s="24" t="s">
        <v>55</v>
      </c>
      <c r="C36" s="25"/>
      <c r="D36" s="24" t="s">
        <v>55</v>
      </c>
      <c r="E36" s="26"/>
      <c r="F36" s="238"/>
    </row>
    <row r="37" spans="1:6" x14ac:dyDescent="0.15">
      <c r="A37" s="238"/>
      <c r="B37" s="24" t="s">
        <v>56</v>
      </c>
      <c r="C37" s="25"/>
      <c r="D37" s="24" t="s">
        <v>56</v>
      </c>
      <c r="E37" s="26"/>
      <c r="F37" s="238"/>
    </row>
    <row r="38" spans="1:6" x14ac:dyDescent="0.15">
      <c r="A38" s="238"/>
      <c r="B38" s="24" t="s">
        <v>57</v>
      </c>
      <c r="C38" s="25"/>
      <c r="D38" s="24" t="s">
        <v>57</v>
      </c>
      <c r="E38" s="26"/>
      <c r="F38" s="238"/>
    </row>
    <row r="39" spans="1:6" x14ac:dyDescent="0.15">
      <c r="A39" s="238"/>
      <c r="B39" s="27" t="s">
        <v>58</v>
      </c>
      <c r="C39" s="28"/>
      <c r="D39" s="27" t="s">
        <v>58</v>
      </c>
      <c r="E39" s="29"/>
      <c r="F39" s="238"/>
    </row>
    <row r="40" spans="1:6" ht="28.5" customHeight="1" x14ac:dyDescent="0.15">
      <c r="A40" s="238"/>
      <c r="B40" s="19" t="e">
        <f ca="1">'Scout 4'!A1</f>
        <v>#VALUE!</v>
      </c>
      <c r="F40" s="238"/>
    </row>
    <row r="41" spans="1:6" ht="12.75" customHeight="1" x14ac:dyDescent="0.15">
      <c r="A41" s="238"/>
      <c r="B41" s="20" t="s">
        <v>46</v>
      </c>
      <c r="C41" s="21"/>
      <c r="F41" s="238"/>
    </row>
    <row r="42" spans="1:6" ht="12.75" customHeight="1" x14ac:dyDescent="0.15">
      <c r="A42" s="238"/>
      <c r="B42" s="20" t="s">
        <v>47</v>
      </c>
      <c r="C42" s="21"/>
      <c r="F42" s="238"/>
    </row>
    <row r="43" spans="1:6" x14ac:dyDescent="0.15">
      <c r="A43" s="238"/>
      <c r="B43" s="30"/>
      <c r="C43" s="23" t="s">
        <v>48</v>
      </c>
      <c r="E43" s="23" t="s">
        <v>49</v>
      </c>
      <c r="F43" s="238"/>
    </row>
    <row r="44" spans="1:6" x14ac:dyDescent="0.15">
      <c r="A44" s="238"/>
      <c r="B44" s="24" t="s">
        <v>50</v>
      </c>
      <c r="C44" s="25"/>
      <c r="D44" s="24" t="s">
        <v>50</v>
      </c>
      <c r="E44" s="26"/>
      <c r="F44" s="238"/>
    </row>
    <row r="45" spans="1:6" x14ac:dyDescent="0.15">
      <c r="A45" s="238"/>
      <c r="B45" s="24" t="s">
        <v>51</v>
      </c>
      <c r="C45" s="25"/>
      <c r="D45" s="24" t="s">
        <v>51</v>
      </c>
      <c r="E45" s="26"/>
      <c r="F45" s="238"/>
    </row>
    <row r="46" spans="1:6" x14ac:dyDescent="0.15">
      <c r="A46" s="238"/>
      <c r="B46" s="24" t="s">
        <v>52</v>
      </c>
      <c r="C46" s="25"/>
      <c r="D46" s="24" t="s">
        <v>52</v>
      </c>
      <c r="E46" s="26"/>
      <c r="F46" s="238"/>
    </row>
    <row r="47" spans="1:6" x14ac:dyDescent="0.15">
      <c r="A47" s="238"/>
      <c r="B47" s="24" t="s">
        <v>53</v>
      </c>
      <c r="C47" s="25"/>
      <c r="D47" s="24" t="s">
        <v>53</v>
      </c>
      <c r="E47" s="26"/>
      <c r="F47" s="238"/>
    </row>
    <row r="48" spans="1:6" x14ac:dyDescent="0.15">
      <c r="A48" s="238"/>
      <c r="B48" s="24" t="s">
        <v>54</v>
      </c>
      <c r="C48" s="25"/>
      <c r="D48" s="24" t="s">
        <v>54</v>
      </c>
      <c r="E48" s="26"/>
      <c r="F48" s="238"/>
    </row>
    <row r="49" spans="1:6" x14ac:dyDescent="0.15">
      <c r="A49" s="238"/>
      <c r="B49" s="24" t="s">
        <v>55</v>
      </c>
      <c r="C49" s="25"/>
      <c r="D49" s="24" t="s">
        <v>55</v>
      </c>
      <c r="E49" s="26"/>
      <c r="F49" s="238"/>
    </row>
    <row r="50" spans="1:6" x14ac:dyDescent="0.15">
      <c r="A50" s="238"/>
      <c r="B50" s="24" t="s">
        <v>56</v>
      </c>
      <c r="C50" s="25"/>
      <c r="D50" s="24" t="s">
        <v>56</v>
      </c>
      <c r="E50" s="26"/>
      <c r="F50" s="238"/>
    </row>
    <row r="51" spans="1:6" x14ac:dyDescent="0.15">
      <c r="A51" s="238"/>
      <c r="B51" s="24" t="s">
        <v>57</v>
      </c>
      <c r="C51" s="25"/>
      <c r="D51" s="24" t="s">
        <v>57</v>
      </c>
      <c r="E51" s="26"/>
      <c r="F51" s="238"/>
    </row>
    <row r="52" spans="1:6" x14ac:dyDescent="0.15">
      <c r="A52" s="238"/>
      <c r="B52" s="27" t="s">
        <v>58</v>
      </c>
      <c r="C52" s="28"/>
      <c r="D52" s="27" t="s">
        <v>58</v>
      </c>
      <c r="E52" s="29"/>
      <c r="F52" s="238"/>
    </row>
    <row r="53" spans="1:6" ht="28.5" customHeight="1" x14ac:dyDescent="0.15">
      <c r="A53" s="238"/>
      <c r="B53" s="19" t="e">
        <f ca="1">'Scout 5'!A1</f>
        <v>#VALUE!</v>
      </c>
      <c r="F53" s="238"/>
    </row>
    <row r="54" spans="1:6" ht="12.75" customHeight="1" x14ac:dyDescent="0.15">
      <c r="A54" s="238"/>
      <c r="B54" s="20" t="s">
        <v>46</v>
      </c>
      <c r="C54" s="21"/>
      <c r="F54" s="238"/>
    </row>
    <row r="55" spans="1:6" ht="12.75" customHeight="1" x14ac:dyDescent="0.15">
      <c r="A55" s="238"/>
      <c r="B55" s="20" t="s">
        <v>47</v>
      </c>
      <c r="C55" s="21"/>
      <c r="F55" s="238"/>
    </row>
    <row r="56" spans="1:6" x14ac:dyDescent="0.15">
      <c r="A56" s="238"/>
      <c r="B56" s="22"/>
      <c r="C56" s="23" t="s">
        <v>48</v>
      </c>
      <c r="E56" s="23" t="s">
        <v>49</v>
      </c>
      <c r="F56" s="238"/>
    </row>
    <row r="57" spans="1:6" x14ac:dyDescent="0.15">
      <c r="A57" s="238"/>
      <c r="B57" s="24" t="s">
        <v>50</v>
      </c>
      <c r="C57" s="25"/>
      <c r="D57" s="24" t="s">
        <v>50</v>
      </c>
      <c r="E57" s="26"/>
      <c r="F57" s="238"/>
    </row>
    <row r="58" spans="1:6" x14ac:dyDescent="0.15">
      <c r="A58" s="238"/>
      <c r="B58" s="24" t="s">
        <v>51</v>
      </c>
      <c r="C58" s="25"/>
      <c r="D58" s="24" t="s">
        <v>51</v>
      </c>
      <c r="E58" s="26"/>
      <c r="F58" s="238"/>
    </row>
    <row r="59" spans="1:6" x14ac:dyDescent="0.15">
      <c r="A59" s="238"/>
      <c r="B59" s="24" t="s">
        <v>52</v>
      </c>
      <c r="C59" s="25"/>
      <c r="D59" s="24" t="s">
        <v>52</v>
      </c>
      <c r="E59" s="26"/>
      <c r="F59" s="238"/>
    </row>
    <row r="60" spans="1:6" x14ac:dyDescent="0.15">
      <c r="A60" s="238"/>
      <c r="B60" s="24" t="s">
        <v>53</v>
      </c>
      <c r="C60" s="25"/>
      <c r="D60" s="24" t="s">
        <v>53</v>
      </c>
      <c r="E60" s="26"/>
      <c r="F60" s="238"/>
    </row>
    <row r="61" spans="1:6" x14ac:dyDescent="0.15">
      <c r="A61" s="238"/>
      <c r="B61" s="24" t="s">
        <v>54</v>
      </c>
      <c r="C61" s="25"/>
      <c r="D61" s="24" t="s">
        <v>54</v>
      </c>
      <c r="E61" s="26"/>
      <c r="F61" s="238"/>
    </row>
    <row r="62" spans="1:6" x14ac:dyDescent="0.15">
      <c r="A62" s="238"/>
      <c r="B62" s="24" t="s">
        <v>55</v>
      </c>
      <c r="C62" s="25"/>
      <c r="D62" s="24" t="s">
        <v>55</v>
      </c>
      <c r="E62" s="26"/>
      <c r="F62" s="238"/>
    </row>
    <row r="63" spans="1:6" x14ac:dyDescent="0.15">
      <c r="A63" s="238"/>
      <c r="B63" s="24" t="s">
        <v>56</v>
      </c>
      <c r="C63" s="25"/>
      <c r="D63" s="24" t="s">
        <v>56</v>
      </c>
      <c r="E63" s="26"/>
      <c r="F63" s="238"/>
    </row>
    <row r="64" spans="1:6" x14ac:dyDescent="0.15">
      <c r="A64" s="238"/>
      <c r="B64" s="24" t="s">
        <v>57</v>
      </c>
      <c r="C64" s="25"/>
      <c r="D64" s="24" t="s">
        <v>57</v>
      </c>
      <c r="E64" s="26"/>
      <c r="F64" s="238"/>
    </row>
    <row r="65" spans="1:6" x14ac:dyDescent="0.15">
      <c r="A65" s="238"/>
      <c r="B65" s="27" t="s">
        <v>58</v>
      </c>
      <c r="C65" s="28"/>
      <c r="D65" s="27" t="s">
        <v>58</v>
      </c>
      <c r="E65" s="29"/>
      <c r="F65" s="238"/>
    </row>
    <row r="66" spans="1:6" ht="28.5" customHeight="1" x14ac:dyDescent="0.15">
      <c r="A66" s="238"/>
      <c r="B66" s="19" t="e">
        <f ca="1">'Scout 6'!A1</f>
        <v>#VALUE!</v>
      </c>
      <c r="F66" s="238"/>
    </row>
    <row r="67" spans="1:6" ht="12.75" customHeight="1" x14ac:dyDescent="0.15">
      <c r="A67" s="238"/>
      <c r="B67" s="20" t="s">
        <v>46</v>
      </c>
      <c r="C67" s="21"/>
      <c r="F67" s="238"/>
    </row>
    <row r="68" spans="1:6" ht="12.75" customHeight="1" x14ac:dyDescent="0.15">
      <c r="A68" s="238"/>
      <c r="B68" s="20" t="s">
        <v>47</v>
      </c>
      <c r="C68" s="21"/>
      <c r="F68" s="238"/>
    </row>
    <row r="69" spans="1:6" x14ac:dyDescent="0.15">
      <c r="A69" s="238"/>
      <c r="B69" s="22"/>
      <c r="C69" s="23" t="s">
        <v>48</v>
      </c>
      <c r="E69" s="23" t="s">
        <v>49</v>
      </c>
      <c r="F69" s="238"/>
    </row>
    <row r="70" spans="1:6" x14ac:dyDescent="0.15">
      <c r="A70" s="238"/>
      <c r="B70" s="24" t="s">
        <v>50</v>
      </c>
      <c r="C70" s="25"/>
      <c r="D70" s="24" t="s">
        <v>50</v>
      </c>
      <c r="E70" s="26"/>
      <c r="F70" s="238"/>
    </row>
    <row r="71" spans="1:6" x14ac:dyDescent="0.15">
      <c r="A71" s="238"/>
      <c r="B71" s="24" t="s">
        <v>51</v>
      </c>
      <c r="C71" s="25"/>
      <c r="D71" s="24" t="s">
        <v>51</v>
      </c>
      <c r="E71" s="26"/>
      <c r="F71" s="238"/>
    </row>
    <row r="72" spans="1:6" x14ac:dyDescent="0.15">
      <c r="A72" s="238"/>
      <c r="B72" s="24" t="s">
        <v>52</v>
      </c>
      <c r="C72" s="25"/>
      <c r="D72" s="24" t="s">
        <v>52</v>
      </c>
      <c r="E72" s="26"/>
      <c r="F72" s="238"/>
    </row>
    <row r="73" spans="1:6" x14ac:dyDescent="0.15">
      <c r="A73" s="238"/>
      <c r="B73" s="24" t="s">
        <v>53</v>
      </c>
      <c r="C73" s="25"/>
      <c r="D73" s="24" t="s">
        <v>53</v>
      </c>
      <c r="E73" s="26"/>
      <c r="F73" s="238"/>
    </row>
    <row r="74" spans="1:6" x14ac:dyDescent="0.15">
      <c r="A74" s="238"/>
      <c r="B74" s="24" t="s">
        <v>54</v>
      </c>
      <c r="C74" s="25"/>
      <c r="D74" s="24" t="s">
        <v>54</v>
      </c>
      <c r="E74" s="26"/>
      <c r="F74" s="238"/>
    </row>
    <row r="75" spans="1:6" x14ac:dyDescent="0.15">
      <c r="A75" s="238"/>
      <c r="B75" s="24" t="s">
        <v>55</v>
      </c>
      <c r="C75" s="25"/>
      <c r="D75" s="24" t="s">
        <v>55</v>
      </c>
      <c r="E75" s="26"/>
      <c r="F75" s="238"/>
    </row>
    <row r="76" spans="1:6" x14ac:dyDescent="0.15">
      <c r="A76" s="238"/>
      <c r="B76" s="24" t="s">
        <v>56</v>
      </c>
      <c r="C76" s="25"/>
      <c r="D76" s="24" t="s">
        <v>56</v>
      </c>
      <c r="E76" s="26"/>
      <c r="F76" s="238"/>
    </row>
    <row r="77" spans="1:6" x14ac:dyDescent="0.15">
      <c r="A77" s="238"/>
      <c r="B77" s="24" t="s">
        <v>57</v>
      </c>
      <c r="C77" s="25"/>
      <c r="D77" s="24" t="s">
        <v>57</v>
      </c>
      <c r="E77" s="26"/>
      <c r="F77" s="238"/>
    </row>
    <row r="78" spans="1:6" x14ac:dyDescent="0.15">
      <c r="A78" s="238"/>
      <c r="B78" s="27" t="s">
        <v>58</v>
      </c>
      <c r="C78" s="28"/>
      <c r="D78" s="27" t="s">
        <v>58</v>
      </c>
      <c r="E78" s="29"/>
      <c r="F78" s="238"/>
    </row>
    <row r="79" spans="1:6" ht="28.5" customHeight="1" x14ac:dyDescent="0.15">
      <c r="A79" s="238"/>
      <c r="B79" s="19" t="e">
        <f ca="1">'Scout 7'!A1</f>
        <v>#VALUE!</v>
      </c>
      <c r="F79" s="238"/>
    </row>
    <row r="80" spans="1:6" ht="12.75" customHeight="1" x14ac:dyDescent="0.15">
      <c r="A80" s="238"/>
      <c r="B80" s="20" t="s">
        <v>46</v>
      </c>
      <c r="C80" s="21"/>
      <c r="F80" s="238"/>
    </row>
    <row r="81" spans="1:6" ht="12.75" customHeight="1" x14ac:dyDescent="0.15">
      <c r="A81" s="238"/>
      <c r="B81" s="20" t="s">
        <v>47</v>
      </c>
      <c r="C81" s="21"/>
      <c r="F81" s="238"/>
    </row>
    <row r="82" spans="1:6" x14ac:dyDescent="0.15">
      <c r="A82" s="238"/>
      <c r="B82" s="22"/>
      <c r="C82" s="23" t="s">
        <v>48</v>
      </c>
      <c r="E82" s="23" t="s">
        <v>49</v>
      </c>
      <c r="F82" s="238"/>
    </row>
    <row r="83" spans="1:6" x14ac:dyDescent="0.15">
      <c r="A83" s="238"/>
      <c r="B83" s="24" t="s">
        <v>50</v>
      </c>
      <c r="C83" s="25"/>
      <c r="D83" s="24" t="s">
        <v>50</v>
      </c>
      <c r="E83" s="26"/>
      <c r="F83" s="238"/>
    </row>
    <row r="84" spans="1:6" x14ac:dyDescent="0.15">
      <c r="A84" s="238"/>
      <c r="B84" s="24" t="s">
        <v>51</v>
      </c>
      <c r="C84" s="25"/>
      <c r="D84" s="24" t="s">
        <v>51</v>
      </c>
      <c r="E84" s="26"/>
      <c r="F84" s="238"/>
    </row>
    <row r="85" spans="1:6" x14ac:dyDescent="0.15">
      <c r="A85" s="238"/>
      <c r="B85" s="24" t="s">
        <v>52</v>
      </c>
      <c r="C85" s="25"/>
      <c r="D85" s="24" t="s">
        <v>52</v>
      </c>
      <c r="E85" s="26"/>
      <c r="F85" s="238"/>
    </row>
    <row r="86" spans="1:6" x14ac:dyDescent="0.15">
      <c r="A86" s="238"/>
      <c r="B86" s="24" t="s">
        <v>53</v>
      </c>
      <c r="C86" s="25"/>
      <c r="D86" s="24" t="s">
        <v>53</v>
      </c>
      <c r="E86" s="26"/>
      <c r="F86" s="238"/>
    </row>
    <row r="87" spans="1:6" x14ac:dyDescent="0.15">
      <c r="A87" s="238"/>
      <c r="B87" s="24" t="s">
        <v>54</v>
      </c>
      <c r="C87" s="25"/>
      <c r="D87" s="24" t="s">
        <v>54</v>
      </c>
      <c r="E87" s="26"/>
      <c r="F87" s="238"/>
    </row>
    <row r="88" spans="1:6" x14ac:dyDescent="0.15">
      <c r="A88" s="238"/>
      <c r="B88" s="24" t="s">
        <v>55</v>
      </c>
      <c r="C88" s="25"/>
      <c r="D88" s="24" t="s">
        <v>55</v>
      </c>
      <c r="E88" s="26"/>
      <c r="F88" s="238"/>
    </row>
    <row r="89" spans="1:6" x14ac:dyDescent="0.15">
      <c r="A89" s="238"/>
      <c r="B89" s="24" t="s">
        <v>56</v>
      </c>
      <c r="C89" s="25"/>
      <c r="D89" s="24" t="s">
        <v>56</v>
      </c>
      <c r="E89" s="26"/>
      <c r="F89" s="238"/>
    </row>
    <row r="90" spans="1:6" x14ac:dyDescent="0.15">
      <c r="A90" s="238"/>
      <c r="B90" s="24" t="s">
        <v>57</v>
      </c>
      <c r="C90" s="25"/>
      <c r="D90" s="24" t="s">
        <v>57</v>
      </c>
      <c r="E90" s="26"/>
      <c r="F90" s="238"/>
    </row>
    <row r="91" spans="1:6" x14ac:dyDescent="0.15">
      <c r="A91" s="238"/>
      <c r="B91" s="27" t="s">
        <v>58</v>
      </c>
      <c r="C91" s="28"/>
      <c r="D91" s="27" t="s">
        <v>58</v>
      </c>
      <c r="E91" s="29"/>
      <c r="F91" s="238"/>
    </row>
    <row r="92" spans="1:6" ht="28.5" customHeight="1" x14ac:dyDescent="0.15">
      <c r="A92" s="238"/>
      <c r="B92" s="19" t="e">
        <f ca="1">'Scout 8'!A1</f>
        <v>#VALUE!</v>
      </c>
      <c r="F92" s="238"/>
    </row>
    <row r="93" spans="1:6" ht="12.75" customHeight="1" x14ac:dyDescent="0.15">
      <c r="A93" s="238"/>
      <c r="B93" s="20" t="s">
        <v>46</v>
      </c>
      <c r="C93" s="21"/>
      <c r="F93" s="238"/>
    </row>
    <row r="94" spans="1:6" ht="12.75" customHeight="1" x14ac:dyDescent="0.15">
      <c r="A94" s="238"/>
      <c r="B94" s="20" t="s">
        <v>47</v>
      </c>
      <c r="C94" s="21"/>
      <c r="F94" s="238"/>
    </row>
    <row r="95" spans="1:6" x14ac:dyDescent="0.15">
      <c r="A95" s="238"/>
      <c r="B95" s="22"/>
      <c r="C95" s="23" t="s">
        <v>48</v>
      </c>
      <c r="E95" s="23" t="s">
        <v>49</v>
      </c>
      <c r="F95" s="238"/>
    </row>
    <row r="96" spans="1:6" x14ac:dyDescent="0.15">
      <c r="A96" s="238"/>
      <c r="B96" s="24" t="s">
        <v>50</v>
      </c>
      <c r="C96" s="25"/>
      <c r="D96" s="24" t="s">
        <v>50</v>
      </c>
      <c r="E96" s="26"/>
      <c r="F96" s="238"/>
    </row>
    <row r="97" spans="1:6" x14ac:dyDescent="0.15">
      <c r="A97" s="238"/>
      <c r="B97" s="24" t="s">
        <v>51</v>
      </c>
      <c r="C97" s="25"/>
      <c r="D97" s="24" t="s">
        <v>51</v>
      </c>
      <c r="E97" s="26"/>
      <c r="F97" s="238"/>
    </row>
    <row r="98" spans="1:6" x14ac:dyDescent="0.15">
      <c r="A98" s="238"/>
      <c r="B98" s="24" t="s">
        <v>52</v>
      </c>
      <c r="C98" s="25"/>
      <c r="D98" s="24" t="s">
        <v>52</v>
      </c>
      <c r="E98" s="26"/>
      <c r="F98" s="238"/>
    </row>
    <row r="99" spans="1:6" x14ac:dyDescent="0.15">
      <c r="A99" s="238"/>
      <c r="B99" s="24" t="s">
        <v>53</v>
      </c>
      <c r="C99" s="25"/>
      <c r="D99" s="24" t="s">
        <v>53</v>
      </c>
      <c r="E99" s="26"/>
      <c r="F99" s="238"/>
    </row>
    <row r="100" spans="1:6" x14ac:dyDescent="0.15">
      <c r="A100" s="238"/>
      <c r="B100" s="24" t="s">
        <v>54</v>
      </c>
      <c r="C100" s="25"/>
      <c r="D100" s="24" t="s">
        <v>54</v>
      </c>
      <c r="E100" s="26"/>
      <c r="F100" s="238"/>
    </row>
    <row r="101" spans="1:6" x14ac:dyDescent="0.15">
      <c r="A101" s="238"/>
      <c r="B101" s="24" t="s">
        <v>55</v>
      </c>
      <c r="C101" s="25"/>
      <c r="D101" s="24" t="s">
        <v>55</v>
      </c>
      <c r="E101" s="26"/>
      <c r="F101" s="238"/>
    </row>
    <row r="102" spans="1:6" x14ac:dyDescent="0.15">
      <c r="A102" s="238"/>
      <c r="B102" s="24" t="s">
        <v>56</v>
      </c>
      <c r="C102" s="25"/>
      <c r="D102" s="24" t="s">
        <v>56</v>
      </c>
      <c r="E102" s="26"/>
      <c r="F102" s="238"/>
    </row>
    <row r="103" spans="1:6" x14ac:dyDescent="0.15">
      <c r="A103" s="238"/>
      <c r="B103" s="24" t="s">
        <v>57</v>
      </c>
      <c r="C103" s="25"/>
      <c r="D103" s="24" t="s">
        <v>57</v>
      </c>
      <c r="E103" s="26"/>
      <c r="F103" s="238"/>
    </row>
    <row r="104" spans="1:6" x14ac:dyDescent="0.15">
      <c r="A104" s="238"/>
      <c r="B104" s="27" t="s">
        <v>58</v>
      </c>
      <c r="C104" s="28"/>
      <c r="D104" s="27" t="s">
        <v>58</v>
      </c>
      <c r="E104" s="29"/>
      <c r="F104" s="238"/>
    </row>
    <row r="105" spans="1:6" ht="28.5" customHeight="1" x14ac:dyDescent="0.15">
      <c r="A105" s="238"/>
      <c r="B105" s="19" t="e">
        <f ca="1">'Scout 9'!A1</f>
        <v>#VALUE!</v>
      </c>
      <c r="F105" s="238"/>
    </row>
    <row r="106" spans="1:6" ht="12.75" customHeight="1" x14ac:dyDescent="0.15">
      <c r="A106" s="238"/>
      <c r="B106" s="20" t="s">
        <v>46</v>
      </c>
      <c r="C106" s="21"/>
      <c r="F106" s="238"/>
    </row>
    <row r="107" spans="1:6" ht="12.75" customHeight="1" x14ac:dyDescent="0.15">
      <c r="A107" s="238"/>
      <c r="B107" s="20" t="s">
        <v>47</v>
      </c>
      <c r="C107" s="21"/>
      <c r="F107" s="238"/>
    </row>
    <row r="108" spans="1:6" x14ac:dyDescent="0.15">
      <c r="A108" s="238"/>
      <c r="B108" s="22"/>
      <c r="C108" s="23" t="s">
        <v>48</v>
      </c>
      <c r="E108" s="23" t="s">
        <v>49</v>
      </c>
      <c r="F108" s="238"/>
    </row>
    <row r="109" spans="1:6" x14ac:dyDescent="0.15">
      <c r="A109" s="238"/>
      <c r="B109" s="24" t="s">
        <v>50</v>
      </c>
      <c r="C109" s="25"/>
      <c r="D109" s="24" t="s">
        <v>50</v>
      </c>
      <c r="E109" s="26"/>
      <c r="F109" s="238"/>
    </row>
    <row r="110" spans="1:6" x14ac:dyDescent="0.15">
      <c r="A110" s="238"/>
      <c r="B110" s="24" t="s">
        <v>51</v>
      </c>
      <c r="C110" s="25"/>
      <c r="D110" s="24" t="s">
        <v>51</v>
      </c>
      <c r="E110" s="26"/>
      <c r="F110" s="238"/>
    </row>
    <row r="111" spans="1:6" x14ac:dyDescent="0.15">
      <c r="A111" s="238"/>
      <c r="B111" s="24" t="s">
        <v>52</v>
      </c>
      <c r="C111" s="25"/>
      <c r="D111" s="24" t="s">
        <v>52</v>
      </c>
      <c r="E111" s="26"/>
      <c r="F111" s="238"/>
    </row>
    <row r="112" spans="1:6" x14ac:dyDescent="0.15">
      <c r="A112" s="238"/>
      <c r="B112" s="24" t="s">
        <v>53</v>
      </c>
      <c r="C112" s="25"/>
      <c r="D112" s="24" t="s">
        <v>53</v>
      </c>
      <c r="E112" s="26"/>
      <c r="F112" s="238"/>
    </row>
    <row r="113" spans="1:6" x14ac:dyDescent="0.15">
      <c r="A113" s="238"/>
      <c r="B113" s="24" t="s">
        <v>54</v>
      </c>
      <c r="C113" s="25"/>
      <c r="D113" s="24" t="s">
        <v>54</v>
      </c>
      <c r="E113" s="26"/>
      <c r="F113" s="238"/>
    </row>
    <row r="114" spans="1:6" x14ac:dyDescent="0.15">
      <c r="A114" s="238"/>
      <c r="B114" s="24" t="s">
        <v>55</v>
      </c>
      <c r="C114" s="25"/>
      <c r="D114" s="24" t="s">
        <v>55</v>
      </c>
      <c r="E114" s="26"/>
      <c r="F114" s="238"/>
    </row>
    <row r="115" spans="1:6" x14ac:dyDescent="0.15">
      <c r="A115" s="238"/>
      <c r="B115" s="24" t="s">
        <v>56</v>
      </c>
      <c r="C115" s="25"/>
      <c r="D115" s="24" t="s">
        <v>56</v>
      </c>
      <c r="E115" s="26"/>
      <c r="F115" s="238"/>
    </row>
    <row r="116" spans="1:6" x14ac:dyDescent="0.15">
      <c r="A116" s="238"/>
      <c r="B116" s="24" t="s">
        <v>57</v>
      </c>
      <c r="C116" s="25"/>
      <c r="D116" s="24" t="s">
        <v>57</v>
      </c>
      <c r="E116" s="26"/>
      <c r="F116" s="238"/>
    </row>
    <row r="117" spans="1:6" x14ac:dyDescent="0.15">
      <c r="A117" s="238"/>
      <c r="B117" s="27" t="s">
        <v>58</v>
      </c>
      <c r="C117" s="28"/>
      <c r="D117" s="27" t="s">
        <v>58</v>
      </c>
      <c r="E117" s="29"/>
      <c r="F117" s="238"/>
    </row>
    <row r="118" spans="1:6" ht="28.5" customHeight="1" x14ac:dyDescent="0.15">
      <c r="A118" s="238"/>
      <c r="B118" s="19" t="e">
        <f ca="1">'Scout 10'!A1</f>
        <v>#VALUE!</v>
      </c>
      <c r="F118" s="238"/>
    </row>
    <row r="119" spans="1:6" ht="12.75" customHeight="1" x14ac:dyDescent="0.15">
      <c r="A119" s="238"/>
      <c r="B119" s="20" t="s">
        <v>46</v>
      </c>
      <c r="C119" s="21"/>
      <c r="F119" s="238"/>
    </row>
    <row r="120" spans="1:6" ht="12.75" customHeight="1" x14ac:dyDescent="0.15">
      <c r="A120" s="238"/>
      <c r="B120" s="20" t="s">
        <v>47</v>
      </c>
      <c r="C120" s="21"/>
      <c r="F120" s="238"/>
    </row>
    <row r="121" spans="1:6" x14ac:dyDescent="0.15">
      <c r="A121" s="238"/>
      <c r="B121" s="22"/>
      <c r="C121" s="23" t="s">
        <v>48</v>
      </c>
      <c r="E121" s="23" t="s">
        <v>49</v>
      </c>
      <c r="F121" s="238"/>
    </row>
    <row r="122" spans="1:6" x14ac:dyDescent="0.15">
      <c r="A122" s="238"/>
      <c r="B122" s="24" t="s">
        <v>50</v>
      </c>
      <c r="C122" s="25"/>
      <c r="D122" s="24" t="s">
        <v>50</v>
      </c>
      <c r="E122" s="26"/>
      <c r="F122" s="238"/>
    </row>
    <row r="123" spans="1:6" x14ac:dyDescent="0.15">
      <c r="A123" s="238"/>
      <c r="B123" s="24" t="s">
        <v>51</v>
      </c>
      <c r="C123" s="25"/>
      <c r="D123" s="24" t="s">
        <v>51</v>
      </c>
      <c r="E123" s="26"/>
      <c r="F123" s="238"/>
    </row>
    <row r="124" spans="1:6" x14ac:dyDescent="0.15">
      <c r="A124" s="238"/>
      <c r="B124" s="24" t="s">
        <v>52</v>
      </c>
      <c r="C124" s="25"/>
      <c r="D124" s="24" t="s">
        <v>52</v>
      </c>
      <c r="E124" s="26"/>
      <c r="F124" s="238"/>
    </row>
    <row r="125" spans="1:6" x14ac:dyDescent="0.15">
      <c r="A125" s="238"/>
      <c r="B125" s="24" t="s">
        <v>53</v>
      </c>
      <c r="C125" s="25"/>
      <c r="D125" s="24" t="s">
        <v>53</v>
      </c>
      <c r="E125" s="26"/>
      <c r="F125" s="238"/>
    </row>
    <row r="126" spans="1:6" x14ac:dyDescent="0.15">
      <c r="A126" s="238"/>
      <c r="B126" s="24" t="s">
        <v>54</v>
      </c>
      <c r="C126" s="25"/>
      <c r="D126" s="24" t="s">
        <v>54</v>
      </c>
      <c r="E126" s="26"/>
      <c r="F126" s="238"/>
    </row>
    <row r="127" spans="1:6" x14ac:dyDescent="0.15">
      <c r="A127" s="238"/>
      <c r="B127" s="24" t="s">
        <v>55</v>
      </c>
      <c r="C127" s="25"/>
      <c r="D127" s="24" t="s">
        <v>55</v>
      </c>
      <c r="E127" s="26"/>
      <c r="F127" s="238"/>
    </row>
    <row r="128" spans="1:6" x14ac:dyDescent="0.15">
      <c r="A128" s="238"/>
      <c r="B128" s="24" t="s">
        <v>56</v>
      </c>
      <c r="C128" s="25"/>
      <c r="D128" s="24" t="s">
        <v>56</v>
      </c>
      <c r="E128" s="26"/>
      <c r="F128" s="238"/>
    </row>
    <row r="129" spans="1:6" x14ac:dyDescent="0.15">
      <c r="A129" s="238"/>
      <c r="B129" s="24" t="s">
        <v>57</v>
      </c>
      <c r="C129" s="25"/>
      <c r="D129" s="24" t="s">
        <v>57</v>
      </c>
      <c r="E129" s="26"/>
      <c r="F129" s="238"/>
    </row>
    <row r="130" spans="1:6" x14ac:dyDescent="0.15">
      <c r="A130" s="238"/>
      <c r="B130" s="27" t="s">
        <v>58</v>
      </c>
      <c r="C130" s="28"/>
      <c r="D130" s="27" t="s">
        <v>58</v>
      </c>
      <c r="E130" s="29"/>
      <c r="F130" s="238"/>
    </row>
    <row r="131" spans="1:6" ht="28.5" customHeight="1" x14ac:dyDescent="0.15">
      <c r="A131" s="238"/>
      <c r="B131" s="19" t="e">
        <f ca="1">'Scout 11'!A1</f>
        <v>#VALUE!</v>
      </c>
      <c r="F131" s="238"/>
    </row>
    <row r="132" spans="1:6" ht="12.75" customHeight="1" x14ac:dyDescent="0.15">
      <c r="A132" s="238"/>
      <c r="B132" s="20" t="s">
        <v>46</v>
      </c>
      <c r="C132" s="21"/>
      <c r="F132" s="238"/>
    </row>
    <row r="133" spans="1:6" ht="12.75" customHeight="1" x14ac:dyDescent="0.15">
      <c r="A133" s="238"/>
      <c r="B133" s="20" t="s">
        <v>47</v>
      </c>
      <c r="C133" s="21"/>
      <c r="F133" s="238"/>
    </row>
    <row r="134" spans="1:6" x14ac:dyDescent="0.15">
      <c r="A134" s="238"/>
      <c r="B134" s="22"/>
      <c r="C134" s="23" t="s">
        <v>48</v>
      </c>
      <c r="E134" s="23" t="s">
        <v>49</v>
      </c>
      <c r="F134" s="238"/>
    </row>
    <row r="135" spans="1:6" x14ac:dyDescent="0.15">
      <c r="A135" s="238"/>
      <c r="B135" s="24" t="s">
        <v>50</v>
      </c>
      <c r="C135" s="25"/>
      <c r="D135" s="24" t="s">
        <v>50</v>
      </c>
      <c r="E135" s="26"/>
      <c r="F135" s="238"/>
    </row>
    <row r="136" spans="1:6" x14ac:dyDescent="0.15">
      <c r="A136" s="238"/>
      <c r="B136" s="24" t="s">
        <v>51</v>
      </c>
      <c r="C136" s="25"/>
      <c r="D136" s="24" t="s">
        <v>51</v>
      </c>
      <c r="E136" s="26"/>
      <c r="F136" s="238"/>
    </row>
    <row r="137" spans="1:6" x14ac:dyDescent="0.15">
      <c r="A137" s="238"/>
      <c r="B137" s="24" t="s">
        <v>52</v>
      </c>
      <c r="C137" s="25"/>
      <c r="D137" s="24" t="s">
        <v>52</v>
      </c>
      <c r="E137" s="26"/>
      <c r="F137" s="238"/>
    </row>
    <row r="138" spans="1:6" x14ac:dyDescent="0.15">
      <c r="A138" s="238"/>
      <c r="B138" s="24" t="s">
        <v>53</v>
      </c>
      <c r="C138" s="25"/>
      <c r="D138" s="24" t="s">
        <v>53</v>
      </c>
      <c r="E138" s="26"/>
      <c r="F138" s="238"/>
    </row>
    <row r="139" spans="1:6" x14ac:dyDescent="0.15">
      <c r="A139" s="238"/>
      <c r="B139" s="24" t="s">
        <v>54</v>
      </c>
      <c r="C139" s="25"/>
      <c r="D139" s="24" t="s">
        <v>54</v>
      </c>
      <c r="E139" s="26"/>
      <c r="F139" s="238"/>
    </row>
    <row r="140" spans="1:6" x14ac:dyDescent="0.15">
      <c r="A140" s="238"/>
      <c r="B140" s="24" t="s">
        <v>55</v>
      </c>
      <c r="C140" s="25"/>
      <c r="D140" s="24" t="s">
        <v>55</v>
      </c>
      <c r="E140" s="26"/>
      <c r="F140" s="238"/>
    </row>
    <row r="141" spans="1:6" x14ac:dyDescent="0.15">
      <c r="A141" s="238"/>
      <c r="B141" s="24" t="s">
        <v>56</v>
      </c>
      <c r="C141" s="25"/>
      <c r="D141" s="24" t="s">
        <v>56</v>
      </c>
      <c r="E141" s="26"/>
      <c r="F141" s="238"/>
    </row>
    <row r="142" spans="1:6" x14ac:dyDescent="0.15">
      <c r="A142" s="238"/>
      <c r="B142" s="24" t="s">
        <v>57</v>
      </c>
      <c r="C142" s="25"/>
      <c r="D142" s="24" t="s">
        <v>57</v>
      </c>
      <c r="E142" s="26"/>
      <c r="F142" s="238"/>
    </row>
    <row r="143" spans="1:6" x14ac:dyDescent="0.15">
      <c r="A143" s="238"/>
      <c r="B143" s="27" t="s">
        <v>58</v>
      </c>
      <c r="C143" s="28"/>
      <c r="D143" s="27" t="s">
        <v>58</v>
      </c>
      <c r="E143" s="29"/>
      <c r="F143" s="238"/>
    </row>
    <row r="144" spans="1:6" ht="28.5" customHeight="1" x14ac:dyDescent="0.15">
      <c r="A144" s="238"/>
      <c r="B144" s="19" t="e">
        <f ca="1">'Scout 12'!A1</f>
        <v>#VALUE!</v>
      </c>
      <c r="F144" s="238"/>
    </row>
    <row r="145" spans="1:6" ht="12.75" customHeight="1" x14ac:dyDescent="0.15">
      <c r="A145" s="238"/>
      <c r="B145" s="20" t="s">
        <v>46</v>
      </c>
      <c r="C145" s="21"/>
      <c r="F145" s="238"/>
    </row>
    <row r="146" spans="1:6" ht="12.75" customHeight="1" x14ac:dyDescent="0.15">
      <c r="A146" s="238"/>
      <c r="B146" s="20" t="s">
        <v>47</v>
      </c>
      <c r="C146" s="21"/>
      <c r="F146" s="238"/>
    </row>
    <row r="147" spans="1:6" x14ac:dyDescent="0.15">
      <c r="A147" s="238"/>
      <c r="B147" s="22"/>
      <c r="C147" s="23" t="s">
        <v>48</v>
      </c>
      <c r="E147" s="23" t="s">
        <v>49</v>
      </c>
      <c r="F147" s="238"/>
    </row>
    <row r="148" spans="1:6" x14ac:dyDescent="0.15">
      <c r="A148" s="238"/>
      <c r="B148" s="24" t="s">
        <v>50</v>
      </c>
      <c r="C148" s="25"/>
      <c r="D148" s="24" t="s">
        <v>50</v>
      </c>
      <c r="E148" s="26"/>
      <c r="F148" s="238"/>
    </row>
    <row r="149" spans="1:6" x14ac:dyDescent="0.15">
      <c r="A149" s="238"/>
      <c r="B149" s="24" t="s">
        <v>51</v>
      </c>
      <c r="C149" s="25"/>
      <c r="D149" s="24" t="s">
        <v>51</v>
      </c>
      <c r="E149" s="26"/>
      <c r="F149" s="238"/>
    </row>
    <row r="150" spans="1:6" x14ac:dyDescent="0.15">
      <c r="A150" s="238"/>
      <c r="B150" s="24" t="s">
        <v>52</v>
      </c>
      <c r="C150" s="25"/>
      <c r="D150" s="24" t="s">
        <v>52</v>
      </c>
      <c r="E150" s="26"/>
      <c r="F150" s="238"/>
    </row>
    <row r="151" spans="1:6" x14ac:dyDescent="0.15">
      <c r="A151" s="238"/>
      <c r="B151" s="24" t="s">
        <v>53</v>
      </c>
      <c r="C151" s="25"/>
      <c r="D151" s="24" t="s">
        <v>53</v>
      </c>
      <c r="E151" s="26"/>
      <c r="F151" s="238"/>
    </row>
    <row r="152" spans="1:6" x14ac:dyDescent="0.15">
      <c r="A152" s="238"/>
      <c r="B152" s="24" t="s">
        <v>54</v>
      </c>
      <c r="C152" s="25"/>
      <c r="D152" s="24" t="s">
        <v>54</v>
      </c>
      <c r="E152" s="26"/>
      <c r="F152" s="238"/>
    </row>
    <row r="153" spans="1:6" x14ac:dyDescent="0.15">
      <c r="A153" s="238"/>
      <c r="B153" s="24" t="s">
        <v>55</v>
      </c>
      <c r="C153" s="25"/>
      <c r="D153" s="24" t="s">
        <v>55</v>
      </c>
      <c r="E153" s="26"/>
      <c r="F153" s="238"/>
    </row>
    <row r="154" spans="1:6" x14ac:dyDescent="0.15">
      <c r="A154" s="238"/>
      <c r="B154" s="24" t="s">
        <v>56</v>
      </c>
      <c r="C154" s="25"/>
      <c r="D154" s="24" t="s">
        <v>56</v>
      </c>
      <c r="E154" s="26"/>
      <c r="F154" s="238"/>
    </row>
    <row r="155" spans="1:6" x14ac:dyDescent="0.15">
      <c r="A155" s="238"/>
      <c r="B155" s="24" t="s">
        <v>57</v>
      </c>
      <c r="C155" s="25"/>
      <c r="D155" s="24" t="s">
        <v>57</v>
      </c>
      <c r="E155" s="26"/>
      <c r="F155" s="238"/>
    </row>
    <row r="156" spans="1:6" x14ac:dyDescent="0.15">
      <c r="A156" s="238"/>
      <c r="B156" s="27" t="s">
        <v>58</v>
      </c>
      <c r="C156" s="28"/>
      <c r="D156" s="27" t="s">
        <v>58</v>
      </c>
      <c r="E156" s="29"/>
      <c r="F156" s="238"/>
    </row>
    <row r="157" spans="1:6" ht="28.5" customHeight="1" x14ac:dyDescent="0.15">
      <c r="A157" s="238"/>
      <c r="B157" s="19" t="e">
        <f ca="1">'Scout 13'!A1</f>
        <v>#VALUE!</v>
      </c>
      <c r="F157" s="238"/>
    </row>
    <row r="158" spans="1:6" ht="12.75" customHeight="1" x14ac:dyDescent="0.15">
      <c r="A158" s="238"/>
      <c r="B158" s="20" t="s">
        <v>46</v>
      </c>
      <c r="C158" s="21"/>
      <c r="F158" s="238"/>
    </row>
    <row r="159" spans="1:6" ht="12.75" customHeight="1" x14ac:dyDescent="0.15">
      <c r="A159" s="238"/>
      <c r="B159" s="20" t="s">
        <v>47</v>
      </c>
      <c r="C159" s="21"/>
      <c r="F159" s="238"/>
    </row>
    <row r="160" spans="1:6" x14ac:dyDescent="0.15">
      <c r="A160" s="238"/>
      <c r="B160" s="22"/>
      <c r="C160" s="23" t="s">
        <v>48</v>
      </c>
      <c r="E160" s="23" t="s">
        <v>49</v>
      </c>
      <c r="F160" s="238"/>
    </row>
    <row r="161" spans="1:6" x14ac:dyDescent="0.15">
      <c r="A161" s="238"/>
      <c r="B161" s="24" t="s">
        <v>50</v>
      </c>
      <c r="C161" s="25"/>
      <c r="D161" s="24" t="s">
        <v>50</v>
      </c>
      <c r="E161" s="26"/>
      <c r="F161" s="238"/>
    </row>
    <row r="162" spans="1:6" x14ac:dyDescent="0.15">
      <c r="A162" s="238"/>
      <c r="B162" s="24" t="s">
        <v>51</v>
      </c>
      <c r="C162" s="25"/>
      <c r="D162" s="24" t="s">
        <v>51</v>
      </c>
      <c r="E162" s="26"/>
      <c r="F162" s="238"/>
    </row>
    <row r="163" spans="1:6" x14ac:dyDescent="0.15">
      <c r="A163" s="238"/>
      <c r="B163" s="24" t="s">
        <v>52</v>
      </c>
      <c r="C163" s="25"/>
      <c r="D163" s="24" t="s">
        <v>52</v>
      </c>
      <c r="E163" s="26"/>
      <c r="F163" s="238"/>
    </row>
    <row r="164" spans="1:6" x14ac:dyDescent="0.15">
      <c r="A164" s="238"/>
      <c r="B164" s="24" t="s">
        <v>53</v>
      </c>
      <c r="C164" s="25"/>
      <c r="D164" s="24" t="s">
        <v>53</v>
      </c>
      <c r="E164" s="26"/>
      <c r="F164" s="238"/>
    </row>
    <row r="165" spans="1:6" x14ac:dyDescent="0.15">
      <c r="A165" s="238"/>
      <c r="B165" s="24" t="s">
        <v>54</v>
      </c>
      <c r="C165" s="25"/>
      <c r="D165" s="24" t="s">
        <v>54</v>
      </c>
      <c r="E165" s="26"/>
      <c r="F165" s="238"/>
    </row>
    <row r="166" spans="1:6" x14ac:dyDescent="0.15">
      <c r="A166" s="238"/>
      <c r="B166" s="24" t="s">
        <v>55</v>
      </c>
      <c r="C166" s="25"/>
      <c r="D166" s="24" t="s">
        <v>55</v>
      </c>
      <c r="E166" s="26"/>
      <c r="F166" s="238"/>
    </row>
    <row r="167" spans="1:6" x14ac:dyDescent="0.15">
      <c r="A167" s="238"/>
      <c r="B167" s="24" t="s">
        <v>56</v>
      </c>
      <c r="C167" s="25"/>
      <c r="D167" s="24" t="s">
        <v>56</v>
      </c>
      <c r="E167" s="26"/>
      <c r="F167" s="238"/>
    </row>
    <row r="168" spans="1:6" x14ac:dyDescent="0.15">
      <c r="A168" s="238"/>
      <c r="B168" s="24" t="s">
        <v>57</v>
      </c>
      <c r="C168" s="25"/>
      <c r="D168" s="24" t="s">
        <v>57</v>
      </c>
      <c r="E168" s="26"/>
      <c r="F168" s="238"/>
    </row>
    <row r="169" spans="1:6" x14ac:dyDescent="0.15">
      <c r="A169" s="238"/>
      <c r="B169" s="27" t="s">
        <v>58</v>
      </c>
      <c r="C169" s="28"/>
      <c r="D169" s="27" t="s">
        <v>58</v>
      </c>
      <c r="E169" s="29"/>
      <c r="F169" s="238"/>
    </row>
    <row r="170" spans="1:6" ht="28.5" customHeight="1" x14ac:dyDescent="0.15">
      <c r="A170" s="238"/>
      <c r="B170" s="19" t="e">
        <f ca="1">'Scout 14'!A1</f>
        <v>#VALUE!</v>
      </c>
      <c r="F170" s="238"/>
    </row>
    <row r="171" spans="1:6" ht="12.75" customHeight="1" x14ac:dyDescent="0.15">
      <c r="A171" s="238"/>
      <c r="B171" s="20" t="s">
        <v>46</v>
      </c>
      <c r="C171" s="21"/>
      <c r="F171" s="238"/>
    </row>
    <row r="172" spans="1:6" ht="12.75" customHeight="1" x14ac:dyDescent="0.15">
      <c r="A172" s="238"/>
      <c r="B172" s="20" t="s">
        <v>47</v>
      </c>
      <c r="C172" s="21"/>
      <c r="F172" s="238"/>
    </row>
    <row r="173" spans="1:6" x14ac:dyDescent="0.15">
      <c r="A173" s="238"/>
      <c r="B173" s="22"/>
      <c r="C173" s="23" t="s">
        <v>48</v>
      </c>
      <c r="E173" s="23" t="s">
        <v>49</v>
      </c>
      <c r="F173" s="238"/>
    </row>
    <row r="174" spans="1:6" x14ac:dyDescent="0.15">
      <c r="A174" s="238"/>
      <c r="B174" s="24" t="s">
        <v>50</v>
      </c>
      <c r="C174" s="25"/>
      <c r="D174" s="24" t="s">
        <v>50</v>
      </c>
      <c r="E174" s="26"/>
      <c r="F174" s="238"/>
    </row>
    <row r="175" spans="1:6" x14ac:dyDescent="0.15">
      <c r="A175" s="238"/>
      <c r="B175" s="24" t="s">
        <v>51</v>
      </c>
      <c r="C175" s="25"/>
      <c r="D175" s="24" t="s">
        <v>51</v>
      </c>
      <c r="E175" s="26"/>
      <c r="F175" s="238"/>
    </row>
    <row r="176" spans="1:6" x14ac:dyDescent="0.15">
      <c r="A176" s="238"/>
      <c r="B176" s="24" t="s">
        <v>52</v>
      </c>
      <c r="C176" s="25"/>
      <c r="D176" s="24" t="s">
        <v>52</v>
      </c>
      <c r="E176" s="26"/>
      <c r="F176" s="238"/>
    </row>
    <row r="177" spans="1:6" x14ac:dyDescent="0.15">
      <c r="A177" s="238"/>
      <c r="B177" s="24" t="s">
        <v>53</v>
      </c>
      <c r="C177" s="25"/>
      <c r="D177" s="24" t="s">
        <v>53</v>
      </c>
      <c r="E177" s="26"/>
      <c r="F177" s="238"/>
    </row>
    <row r="178" spans="1:6" x14ac:dyDescent="0.15">
      <c r="A178" s="238"/>
      <c r="B178" s="24" t="s">
        <v>54</v>
      </c>
      <c r="C178" s="25"/>
      <c r="D178" s="24" t="s">
        <v>54</v>
      </c>
      <c r="E178" s="26"/>
      <c r="F178" s="238"/>
    </row>
    <row r="179" spans="1:6" x14ac:dyDescent="0.15">
      <c r="A179" s="238"/>
      <c r="B179" s="24" t="s">
        <v>55</v>
      </c>
      <c r="C179" s="25"/>
      <c r="D179" s="24" t="s">
        <v>55</v>
      </c>
      <c r="E179" s="26"/>
      <c r="F179" s="238"/>
    </row>
    <row r="180" spans="1:6" x14ac:dyDescent="0.15">
      <c r="A180" s="238"/>
      <c r="B180" s="24" t="s">
        <v>56</v>
      </c>
      <c r="C180" s="25"/>
      <c r="D180" s="24" t="s">
        <v>56</v>
      </c>
      <c r="E180" s="26"/>
      <c r="F180" s="238"/>
    </row>
    <row r="181" spans="1:6" x14ac:dyDescent="0.15">
      <c r="A181" s="238"/>
      <c r="B181" s="24" t="s">
        <v>57</v>
      </c>
      <c r="C181" s="25"/>
      <c r="D181" s="24" t="s">
        <v>57</v>
      </c>
      <c r="E181" s="26"/>
      <c r="F181" s="238"/>
    </row>
    <row r="182" spans="1:6" x14ac:dyDescent="0.15">
      <c r="A182" s="238"/>
      <c r="B182" s="27" t="s">
        <v>58</v>
      </c>
      <c r="C182" s="28"/>
      <c r="D182" s="27" t="s">
        <v>58</v>
      </c>
      <c r="E182" s="29"/>
      <c r="F182" s="238"/>
    </row>
    <row r="183" spans="1:6" ht="28.5" customHeight="1" x14ac:dyDescent="0.15">
      <c r="A183" s="238"/>
      <c r="B183" s="19" t="e">
        <f ca="1">'Scout 15'!A1</f>
        <v>#VALUE!</v>
      </c>
      <c r="F183" s="238"/>
    </row>
    <row r="184" spans="1:6" ht="12.75" customHeight="1" x14ac:dyDescent="0.15">
      <c r="A184" s="238"/>
      <c r="B184" s="20" t="s">
        <v>46</v>
      </c>
      <c r="C184" s="21"/>
      <c r="F184" s="238"/>
    </row>
    <row r="185" spans="1:6" ht="12.75" customHeight="1" x14ac:dyDescent="0.15">
      <c r="A185" s="238"/>
      <c r="B185" s="20" t="s">
        <v>47</v>
      </c>
      <c r="C185" s="21"/>
      <c r="F185" s="238"/>
    </row>
    <row r="186" spans="1:6" x14ac:dyDescent="0.15">
      <c r="A186" s="238"/>
      <c r="B186" s="22"/>
      <c r="C186" s="23" t="s">
        <v>48</v>
      </c>
      <c r="E186" s="23" t="s">
        <v>49</v>
      </c>
      <c r="F186" s="238"/>
    </row>
    <row r="187" spans="1:6" x14ac:dyDescent="0.15">
      <c r="A187" s="238"/>
      <c r="B187" s="24" t="s">
        <v>50</v>
      </c>
      <c r="C187" s="25"/>
      <c r="D187" s="24" t="s">
        <v>50</v>
      </c>
      <c r="E187" s="26"/>
      <c r="F187" s="238"/>
    </row>
    <row r="188" spans="1:6" x14ac:dyDescent="0.15">
      <c r="A188" s="238"/>
      <c r="B188" s="24" t="s">
        <v>51</v>
      </c>
      <c r="C188" s="25"/>
      <c r="D188" s="24" t="s">
        <v>51</v>
      </c>
      <c r="E188" s="26"/>
      <c r="F188" s="238"/>
    </row>
    <row r="189" spans="1:6" x14ac:dyDescent="0.15">
      <c r="A189" s="238"/>
      <c r="B189" s="24" t="s">
        <v>52</v>
      </c>
      <c r="C189" s="25"/>
      <c r="D189" s="24" t="s">
        <v>52</v>
      </c>
      <c r="E189" s="26"/>
      <c r="F189" s="238"/>
    </row>
    <row r="190" spans="1:6" x14ac:dyDescent="0.15">
      <c r="A190" s="238"/>
      <c r="B190" s="24" t="s">
        <v>53</v>
      </c>
      <c r="C190" s="25"/>
      <c r="D190" s="24" t="s">
        <v>53</v>
      </c>
      <c r="E190" s="26"/>
      <c r="F190" s="238"/>
    </row>
    <row r="191" spans="1:6" x14ac:dyDescent="0.15">
      <c r="A191" s="238"/>
      <c r="B191" s="24" t="s">
        <v>54</v>
      </c>
      <c r="C191" s="25"/>
      <c r="D191" s="24" t="s">
        <v>54</v>
      </c>
      <c r="E191" s="26"/>
      <c r="F191" s="238"/>
    </row>
    <row r="192" spans="1:6" x14ac:dyDescent="0.15">
      <c r="A192" s="238"/>
      <c r="B192" s="24" t="s">
        <v>55</v>
      </c>
      <c r="C192" s="25"/>
      <c r="D192" s="24" t="s">
        <v>55</v>
      </c>
      <c r="E192" s="26"/>
      <c r="F192" s="238"/>
    </row>
    <row r="193" spans="1:6" x14ac:dyDescent="0.15">
      <c r="A193" s="238"/>
      <c r="B193" s="24" t="s">
        <v>56</v>
      </c>
      <c r="C193" s="25"/>
      <c r="D193" s="24" t="s">
        <v>56</v>
      </c>
      <c r="E193" s="26"/>
      <c r="F193" s="238"/>
    </row>
    <row r="194" spans="1:6" x14ac:dyDescent="0.15">
      <c r="A194" s="238"/>
      <c r="B194" s="24" t="s">
        <v>57</v>
      </c>
      <c r="C194" s="25"/>
      <c r="D194" s="24" t="s">
        <v>57</v>
      </c>
      <c r="E194" s="26"/>
      <c r="F194" s="238"/>
    </row>
    <row r="195" spans="1:6" x14ac:dyDescent="0.15">
      <c r="A195" s="238"/>
      <c r="B195" s="27" t="s">
        <v>58</v>
      </c>
      <c r="C195" s="28"/>
      <c r="D195" s="27" t="s">
        <v>58</v>
      </c>
      <c r="E195" s="29"/>
      <c r="F195" s="238"/>
    </row>
    <row r="196" spans="1:6" ht="28.5" customHeight="1" x14ac:dyDescent="0.15">
      <c r="A196" s="238"/>
      <c r="B196" s="19" t="e">
        <f ca="1">'Scout 16'!A1</f>
        <v>#VALUE!</v>
      </c>
      <c r="F196" s="238"/>
    </row>
    <row r="197" spans="1:6" ht="12.75" customHeight="1" x14ac:dyDescent="0.15">
      <c r="A197" s="238"/>
      <c r="B197" s="20" t="s">
        <v>46</v>
      </c>
      <c r="C197" s="21"/>
      <c r="F197" s="238"/>
    </row>
    <row r="198" spans="1:6" ht="12.75" customHeight="1" x14ac:dyDescent="0.15">
      <c r="A198" s="238"/>
      <c r="B198" s="20" t="s">
        <v>47</v>
      </c>
      <c r="C198" s="21"/>
      <c r="F198" s="238"/>
    </row>
    <row r="199" spans="1:6" x14ac:dyDescent="0.15">
      <c r="A199" s="238"/>
      <c r="B199" s="22"/>
      <c r="C199" s="23" t="s">
        <v>48</v>
      </c>
      <c r="E199" s="23" t="s">
        <v>49</v>
      </c>
      <c r="F199" s="238"/>
    </row>
    <row r="200" spans="1:6" x14ac:dyDescent="0.15">
      <c r="A200" s="238"/>
      <c r="B200" s="24" t="s">
        <v>50</v>
      </c>
      <c r="C200" s="25"/>
      <c r="D200" s="24" t="s">
        <v>50</v>
      </c>
      <c r="E200" s="26"/>
      <c r="F200" s="238"/>
    </row>
    <row r="201" spans="1:6" x14ac:dyDescent="0.15">
      <c r="A201" s="238"/>
      <c r="B201" s="24" t="s">
        <v>51</v>
      </c>
      <c r="C201" s="25"/>
      <c r="D201" s="24" t="s">
        <v>51</v>
      </c>
      <c r="E201" s="26"/>
      <c r="F201" s="238"/>
    </row>
    <row r="202" spans="1:6" x14ac:dyDescent="0.15">
      <c r="A202" s="238"/>
      <c r="B202" s="24" t="s">
        <v>52</v>
      </c>
      <c r="C202" s="25"/>
      <c r="D202" s="24" t="s">
        <v>52</v>
      </c>
      <c r="E202" s="26"/>
      <c r="F202" s="238"/>
    </row>
    <row r="203" spans="1:6" x14ac:dyDescent="0.15">
      <c r="A203" s="238"/>
      <c r="B203" s="24" t="s">
        <v>53</v>
      </c>
      <c r="C203" s="25"/>
      <c r="D203" s="24" t="s">
        <v>53</v>
      </c>
      <c r="E203" s="26"/>
      <c r="F203" s="238"/>
    </row>
    <row r="204" spans="1:6" x14ac:dyDescent="0.15">
      <c r="A204" s="238"/>
      <c r="B204" s="24" t="s">
        <v>54</v>
      </c>
      <c r="C204" s="25"/>
      <c r="D204" s="24" t="s">
        <v>54</v>
      </c>
      <c r="E204" s="26"/>
      <c r="F204" s="238"/>
    </row>
    <row r="205" spans="1:6" x14ac:dyDescent="0.15">
      <c r="A205" s="238"/>
      <c r="B205" s="24" t="s">
        <v>55</v>
      </c>
      <c r="C205" s="25"/>
      <c r="D205" s="24" t="s">
        <v>55</v>
      </c>
      <c r="E205" s="26"/>
      <c r="F205" s="238"/>
    </row>
    <row r="206" spans="1:6" x14ac:dyDescent="0.15">
      <c r="A206" s="238"/>
      <c r="B206" s="24" t="s">
        <v>56</v>
      </c>
      <c r="C206" s="25"/>
      <c r="D206" s="24" t="s">
        <v>56</v>
      </c>
      <c r="E206" s="26"/>
      <c r="F206" s="238"/>
    </row>
    <row r="207" spans="1:6" x14ac:dyDescent="0.15">
      <c r="A207" s="238"/>
      <c r="B207" s="24" t="s">
        <v>57</v>
      </c>
      <c r="C207" s="25"/>
      <c r="D207" s="24" t="s">
        <v>57</v>
      </c>
      <c r="E207" s="26"/>
      <c r="F207" s="238"/>
    </row>
    <row r="208" spans="1:6" x14ac:dyDescent="0.15">
      <c r="A208" s="238"/>
      <c r="B208" s="27" t="s">
        <v>58</v>
      </c>
      <c r="C208" s="28"/>
      <c r="D208" s="27" t="s">
        <v>58</v>
      </c>
      <c r="E208" s="29"/>
      <c r="F208" s="238"/>
    </row>
    <row r="209" spans="1:6" ht="28.5" customHeight="1" x14ac:dyDescent="0.15">
      <c r="A209" s="238"/>
      <c r="B209" s="19" t="e">
        <f ca="1">'Scout 17'!A1</f>
        <v>#VALUE!</v>
      </c>
      <c r="F209" s="238"/>
    </row>
    <row r="210" spans="1:6" ht="12.75" customHeight="1" x14ac:dyDescent="0.15">
      <c r="A210" s="238"/>
      <c r="B210" s="20" t="s">
        <v>46</v>
      </c>
      <c r="C210" s="21"/>
      <c r="F210" s="238"/>
    </row>
    <row r="211" spans="1:6" ht="12.75" customHeight="1" x14ac:dyDescent="0.15">
      <c r="A211" s="238"/>
      <c r="B211" s="20" t="s">
        <v>47</v>
      </c>
      <c r="C211" s="21"/>
      <c r="F211" s="238"/>
    </row>
    <row r="212" spans="1:6" x14ac:dyDescent="0.15">
      <c r="A212" s="238"/>
      <c r="B212" s="22"/>
      <c r="C212" s="23" t="s">
        <v>48</v>
      </c>
      <c r="E212" s="23" t="s">
        <v>49</v>
      </c>
      <c r="F212" s="238"/>
    </row>
    <row r="213" spans="1:6" x14ac:dyDescent="0.15">
      <c r="A213" s="238"/>
      <c r="B213" s="24" t="s">
        <v>50</v>
      </c>
      <c r="C213" s="25"/>
      <c r="D213" s="24" t="s">
        <v>50</v>
      </c>
      <c r="E213" s="26"/>
      <c r="F213" s="238"/>
    </row>
    <row r="214" spans="1:6" x14ac:dyDescent="0.15">
      <c r="A214" s="238"/>
      <c r="B214" s="24" t="s">
        <v>51</v>
      </c>
      <c r="C214" s="25"/>
      <c r="D214" s="24" t="s">
        <v>51</v>
      </c>
      <c r="E214" s="26"/>
      <c r="F214" s="238"/>
    </row>
    <row r="215" spans="1:6" x14ac:dyDescent="0.15">
      <c r="A215" s="238"/>
      <c r="B215" s="24" t="s">
        <v>52</v>
      </c>
      <c r="C215" s="25"/>
      <c r="D215" s="24" t="s">
        <v>52</v>
      </c>
      <c r="E215" s="26"/>
      <c r="F215" s="238"/>
    </row>
    <row r="216" spans="1:6" x14ac:dyDescent="0.15">
      <c r="A216" s="238"/>
      <c r="B216" s="24" t="s">
        <v>53</v>
      </c>
      <c r="C216" s="25"/>
      <c r="D216" s="24" t="s">
        <v>53</v>
      </c>
      <c r="E216" s="26"/>
      <c r="F216" s="238"/>
    </row>
    <row r="217" spans="1:6" x14ac:dyDescent="0.15">
      <c r="A217" s="238"/>
      <c r="B217" s="24" t="s">
        <v>54</v>
      </c>
      <c r="C217" s="25"/>
      <c r="D217" s="24" t="s">
        <v>54</v>
      </c>
      <c r="E217" s="26"/>
      <c r="F217" s="238"/>
    </row>
    <row r="218" spans="1:6" x14ac:dyDescent="0.15">
      <c r="A218" s="238"/>
      <c r="B218" s="24" t="s">
        <v>55</v>
      </c>
      <c r="C218" s="25"/>
      <c r="D218" s="24" t="s">
        <v>55</v>
      </c>
      <c r="E218" s="26"/>
      <c r="F218" s="238"/>
    </row>
    <row r="219" spans="1:6" x14ac:dyDescent="0.15">
      <c r="A219" s="238"/>
      <c r="B219" s="24" t="s">
        <v>56</v>
      </c>
      <c r="C219" s="25"/>
      <c r="D219" s="24" t="s">
        <v>56</v>
      </c>
      <c r="E219" s="26"/>
      <c r="F219" s="238"/>
    </row>
    <row r="220" spans="1:6" x14ac:dyDescent="0.15">
      <c r="A220" s="238"/>
      <c r="B220" s="24" t="s">
        <v>57</v>
      </c>
      <c r="C220" s="25"/>
      <c r="D220" s="24" t="s">
        <v>57</v>
      </c>
      <c r="E220" s="26"/>
      <c r="F220" s="238"/>
    </row>
    <row r="221" spans="1:6" x14ac:dyDescent="0.15">
      <c r="A221" s="238"/>
      <c r="B221" s="27" t="s">
        <v>58</v>
      </c>
      <c r="C221" s="28"/>
      <c r="D221" s="27" t="s">
        <v>58</v>
      </c>
      <c r="E221" s="29"/>
      <c r="F221" s="238"/>
    </row>
    <row r="222" spans="1:6" ht="28.5" customHeight="1" x14ac:dyDescent="0.15">
      <c r="A222" s="238"/>
      <c r="B222" s="19" t="e">
        <f ca="1">'Scout 18'!A1</f>
        <v>#VALUE!</v>
      </c>
      <c r="F222" s="238"/>
    </row>
    <row r="223" spans="1:6" ht="12.75" customHeight="1" x14ac:dyDescent="0.15">
      <c r="A223" s="238"/>
      <c r="B223" s="20" t="s">
        <v>46</v>
      </c>
      <c r="C223" s="21"/>
      <c r="F223" s="238"/>
    </row>
    <row r="224" spans="1:6" ht="12.75" customHeight="1" x14ac:dyDescent="0.15">
      <c r="A224" s="238"/>
      <c r="B224" s="20" t="s">
        <v>47</v>
      </c>
      <c r="C224" s="21"/>
      <c r="F224" s="238"/>
    </row>
    <row r="225" spans="1:6" x14ac:dyDescent="0.15">
      <c r="A225" s="238"/>
      <c r="B225" s="22"/>
      <c r="C225" s="23" t="s">
        <v>48</v>
      </c>
      <c r="E225" s="23" t="s">
        <v>49</v>
      </c>
      <c r="F225" s="238"/>
    </row>
    <row r="226" spans="1:6" x14ac:dyDescent="0.15">
      <c r="A226" s="238"/>
      <c r="B226" s="24" t="s">
        <v>50</v>
      </c>
      <c r="C226" s="25"/>
      <c r="D226" s="24" t="s">
        <v>50</v>
      </c>
      <c r="E226" s="26"/>
      <c r="F226" s="238"/>
    </row>
    <row r="227" spans="1:6" x14ac:dyDescent="0.15">
      <c r="A227" s="238"/>
      <c r="B227" s="24" t="s">
        <v>51</v>
      </c>
      <c r="C227" s="25"/>
      <c r="D227" s="24" t="s">
        <v>51</v>
      </c>
      <c r="E227" s="26"/>
      <c r="F227" s="238"/>
    </row>
    <row r="228" spans="1:6" x14ac:dyDescent="0.15">
      <c r="A228" s="238"/>
      <c r="B228" s="24" t="s">
        <v>52</v>
      </c>
      <c r="C228" s="25"/>
      <c r="D228" s="24" t="s">
        <v>52</v>
      </c>
      <c r="E228" s="26"/>
      <c r="F228" s="238"/>
    </row>
    <row r="229" spans="1:6" x14ac:dyDescent="0.15">
      <c r="A229" s="238"/>
      <c r="B229" s="24" t="s">
        <v>53</v>
      </c>
      <c r="C229" s="25"/>
      <c r="D229" s="24" t="s">
        <v>53</v>
      </c>
      <c r="E229" s="26"/>
      <c r="F229" s="238"/>
    </row>
    <row r="230" spans="1:6" x14ac:dyDescent="0.15">
      <c r="A230" s="238"/>
      <c r="B230" s="24" t="s">
        <v>54</v>
      </c>
      <c r="C230" s="25"/>
      <c r="D230" s="24" t="s">
        <v>54</v>
      </c>
      <c r="E230" s="26"/>
      <c r="F230" s="238"/>
    </row>
    <row r="231" spans="1:6" x14ac:dyDescent="0.15">
      <c r="A231" s="238"/>
      <c r="B231" s="24" t="s">
        <v>55</v>
      </c>
      <c r="C231" s="25"/>
      <c r="D231" s="24" t="s">
        <v>55</v>
      </c>
      <c r="E231" s="26"/>
      <c r="F231" s="238"/>
    </row>
    <row r="232" spans="1:6" x14ac:dyDescent="0.15">
      <c r="A232" s="238"/>
      <c r="B232" s="24" t="s">
        <v>56</v>
      </c>
      <c r="C232" s="25"/>
      <c r="D232" s="24" t="s">
        <v>56</v>
      </c>
      <c r="E232" s="26"/>
      <c r="F232" s="238"/>
    </row>
    <row r="233" spans="1:6" x14ac:dyDescent="0.15">
      <c r="A233" s="238"/>
      <c r="B233" s="24" t="s">
        <v>57</v>
      </c>
      <c r="C233" s="25"/>
      <c r="D233" s="24" t="s">
        <v>57</v>
      </c>
      <c r="E233" s="26"/>
      <c r="F233" s="238"/>
    </row>
    <row r="234" spans="1:6" x14ac:dyDescent="0.15">
      <c r="A234" s="238"/>
      <c r="B234" s="27" t="s">
        <v>58</v>
      </c>
      <c r="C234" s="28"/>
      <c r="D234" s="27" t="s">
        <v>58</v>
      </c>
      <c r="E234" s="29"/>
      <c r="F234" s="238"/>
    </row>
    <row r="235" spans="1:6" ht="28.5" customHeight="1" x14ac:dyDescent="0.15">
      <c r="A235" s="238"/>
      <c r="B235" s="19" t="e">
        <f ca="1">'Scout 19'!A1</f>
        <v>#VALUE!</v>
      </c>
      <c r="F235" s="238"/>
    </row>
    <row r="236" spans="1:6" ht="12.75" customHeight="1" x14ac:dyDescent="0.15">
      <c r="A236" s="238"/>
      <c r="B236" s="20" t="s">
        <v>46</v>
      </c>
      <c r="C236" s="21"/>
      <c r="F236" s="238"/>
    </row>
    <row r="237" spans="1:6" ht="12.75" customHeight="1" x14ac:dyDescent="0.15">
      <c r="A237" s="238"/>
      <c r="B237" s="20" t="s">
        <v>47</v>
      </c>
      <c r="C237" s="21"/>
      <c r="F237" s="238"/>
    </row>
    <row r="238" spans="1:6" x14ac:dyDescent="0.15">
      <c r="A238" s="238"/>
      <c r="B238" s="22"/>
      <c r="C238" s="23" t="s">
        <v>48</v>
      </c>
      <c r="E238" s="23" t="s">
        <v>49</v>
      </c>
      <c r="F238" s="238"/>
    </row>
    <row r="239" spans="1:6" x14ac:dyDescent="0.15">
      <c r="A239" s="238"/>
      <c r="B239" s="24" t="s">
        <v>50</v>
      </c>
      <c r="C239" s="25"/>
      <c r="D239" s="24" t="s">
        <v>50</v>
      </c>
      <c r="E239" s="26"/>
      <c r="F239" s="238"/>
    </row>
    <row r="240" spans="1:6" x14ac:dyDescent="0.15">
      <c r="A240" s="238"/>
      <c r="B240" s="24" t="s">
        <v>51</v>
      </c>
      <c r="C240" s="25"/>
      <c r="D240" s="24" t="s">
        <v>51</v>
      </c>
      <c r="E240" s="26"/>
      <c r="F240" s="238"/>
    </row>
    <row r="241" spans="1:6" x14ac:dyDescent="0.15">
      <c r="A241" s="238"/>
      <c r="B241" s="24" t="s">
        <v>52</v>
      </c>
      <c r="C241" s="25"/>
      <c r="D241" s="24" t="s">
        <v>52</v>
      </c>
      <c r="E241" s="26"/>
      <c r="F241" s="238"/>
    </row>
    <row r="242" spans="1:6" x14ac:dyDescent="0.15">
      <c r="A242" s="238"/>
      <c r="B242" s="24" t="s">
        <v>53</v>
      </c>
      <c r="C242" s="25"/>
      <c r="D242" s="24" t="s">
        <v>53</v>
      </c>
      <c r="E242" s="26"/>
      <c r="F242" s="238"/>
    </row>
    <row r="243" spans="1:6" x14ac:dyDescent="0.15">
      <c r="A243" s="238"/>
      <c r="B243" s="24" t="s">
        <v>54</v>
      </c>
      <c r="C243" s="25"/>
      <c r="D243" s="24" t="s">
        <v>54</v>
      </c>
      <c r="E243" s="26"/>
      <c r="F243" s="238"/>
    </row>
    <row r="244" spans="1:6" x14ac:dyDescent="0.15">
      <c r="A244" s="238"/>
      <c r="B244" s="24" t="s">
        <v>55</v>
      </c>
      <c r="C244" s="25"/>
      <c r="D244" s="24" t="s">
        <v>55</v>
      </c>
      <c r="E244" s="26"/>
      <c r="F244" s="238"/>
    </row>
    <row r="245" spans="1:6" x14ac:dyDescent="0.15">
      <c r="A245" s="238"/>
      <c r="B245" s="24" t="s">
        <v>56</v>
      </c>
      <c r="C245" s="25"/>
      <c r="D245" s="24" t="s">
        <v>56</v>
      </c>
      <c r="E245" s="26"/>
      <c r="F245" s="238"/>
    </row>
    <row r="246" spans="1:6" x14ac:dyDescent="0.15">
      <c r="A246" s="238"/>
      <c r="B246" s="24" t="s">
        <v>57</v>
      </c>
      <c r="C246" s="25"/>
      <c r="D246" s="24" t="s">
        <v>57</v>
      </c>
      <c r="E246" s="26"/>
      <c r="F246" s="238"/>
    </row>
    <row r="247" spans="1:6" x14ac:dyDescent="0.15">
      <c r="A247" s="238"/>
      <c r="B247" s="27" t="s">
        <v>58</v>
      </c>
      <c r="C247" s="28"/>
      <c r="D247" s="27" t="s">
        <v>58</v>
      </c>
      <c r="E247" s="29"/>
      <c r="F247" s="238"/>
    </row>
    <row r="248" spans="1:6" ht="28.5" customHeight="1" x14ac:dyDescent="0.15">
      <c r="A248" s="238"/>
      <c r="B248" s="19" t="e">
        <f ca="1">'Scout 20'!A1</f>
        <v>#VALUE!</v>
      </c>
      <c r="F248" s="238"/>
    </row>
    <row r="249" spans="1:6" ht="12.75" customHeight="1" x14ac:dyDescent="0.15">
      <c r="A249" s="238"/>
      <c r="B249" s="20" t="s">
        <v>46</v>
      </c>
      <c r="C249" s="21"/>
      <c r="F249" s="238"/>
    </row>
    <row r="250" spans="1:6" ht="12.75" customHeight="1" x14ac:dyDescent="0.15">
      <c r="A250" s="238"/>
      <c r="B250" s="20" t="s">
        <v>47</v>
      </c>
      <c r="C250" s="21"/>
      <c r="F250" s="238"/>
    </row>
    <row r="251" spans="1:6" x14ac:dyDescent="0.15">
      <c r="A251" s="238"/>
      <c r="B251" s="22"/>
      <c r="C251" s="23" t="s">
        <v>48</v>
      </c>
      <c r="E251" s="23" t="s">
        <v>49</v>
      </c>
      <c r="F251" s="238"/>
    </row>
    <row r="252" spans="1:6" x14ac:dyDescent="0.15">
      <c r="A252" s="238"/>
      <c r="B252" s="24" t="s">
        <v>50</v>
      </c>
      <c r="C252" s="25"/>
      <c r="D252" s="24" t="s">
        <v>50</v>
      </c>
      <c r="E252" s="26"/>
      <c r="F252" s="238"/>
    </row>
    <row r="253" spans="1:6" x14ac:dyDescent="0.15">
      <c r="A253" s="238"/>
      <c r="B253" s="24" t="s">
        <v>51</v>
      </c>
      <c r="C253" s="25"/>
      <c r="D253" s="24" t="s">
        <v>51</v>
      </c>
      <c r="E253" s="26"/>
      <c r="F253" s="238"/>
    </row>
    <row r="254" spans="1:6" x14ac:dyDescent="0.15">
      <c r="A254" s="238"/>
      <c r="B254" s="24" t="s">
        <v>52</v>
      </c>
      <c r="C254" s="25"/>
      <c r="D254" s="24" t="s">
        <v>52</v>
      </c>
      <c r="E254" s="26"/>
      <c r="F254" s="238"/>
    </row>
    <row r="255" spans="1:6" x14ac:dyDescent="0.15">
      <c r="A255" s="238"/>
      <c r="B255" s="24" t="s">
        <v>53</v>
      </c>
      <c r="C255" s="25"/>
      <c r="D255" s="24" t="s">
        <v>53</v>
      </c>
      <c r="E255" s="26"/>
      <c r="F255" s="238"/>
    </row>
    <row r="256" spans="1:6" x14ac:dyDescent="0.15">
      <c r="A256" s="238"/>
      <c r="B256" s="24" t="s">
        <v>54</v>
      </c>
      <c r="C256" s="25"/>
      <c r="D256" s="24" t="s">
        <v>54</v>
      </c>
      <c r="E256" s="26"/>
      <c r="F256" s="238"/>
    </row>
    <row r="257" spans="1:6" x14ac:dyDescent="0.15">
      <c r="A257" s="238"/>
      <c r="B257" s="24" t="s">
        <v>55</v>
      </c>
      <c r="C257" s="25"/>
      <c r="D257" s="24" t="s">
        <v>55</v>
      </c>
      <c r="E257" s="26"/>
      <c r="F257" s="238"/>
    </row>
    <row r="258" spans="1:6" x14ac:dyDescent="0.15">
      <c r="A258" s="238"/>
      <c r="B258" s="24" t="s">
        <v>56</v>
      </c>
      <c r="C258" s="25"/>
      <c r="D258" s="24" t="s">
        <v>56</v>
      </c>
      <c r="E258" s="26"/>
      <c r="F258" s="238"/>
    </row>
    <row r="259" spans="1:6" x14ac:dyDescent="0.15">
      <c r="A259" s="238"/>
      <c r="B259" s="24" t="s">
        <v>57</v>
      </c>
      <c r="C259" s="25"/>
      <c r="D259" s="24" t="s">
        <v>57</v>
      </c>
      <c r="E259" s="26"/>
      <c r="F259" s="238"/>
    </row>
    <row r="260" spans="1:6" x14ac:dyDescent="0.15">
      <c r="A260" s="238"/>
      <c r="B260" s="27" t="s">
        <v>58</v>
      </c>
      <c r="C260" s="28"/>
      <c r="D260" s="27" t="s">
        <v>58</v>
      </c>
      <c r="E260" s="29"/>
      <c r="F260" s="238"/>
    </row>
  </sheetData>
  <sheetProtection password="C658" sheet="1" objects="1" scenarios="1" selectLockedCells="1"/>
  <mergeCells count="2">
    <mergeCell ref="F1:F260"/>
    <mergeCell ref="A1:A260"/>
  </mergeCells>
  <phoneticPr fontId="11" type="noConversion"/>
  <printOptions horizontalCentered="1"/>
  <pageMargins left="0.5" right="0.5" top="1.1599999999999999" bottom="1" header="0.5" footer="0.5"/>
  <pageSetup scale="89" orientation="portrait" horizontalDpi="4294967293" verticalDpi="0" r:id="rId1"/>
  <headerFooter alignWithMargins="0">
    <oddHeader>&amp;C&amp;"Arial,Bold"&amp;14EagleRequiredTrax&amp;"Arial,Regular"&amp;10
&amp;"Arial,Bold"&amp;12Parent Contact Info - &amp;D</oddHeader>
  </headerFooter>
  <rowBreaks count="3" manualBreakCount="3">
    <brk id="52" max="16383" man="1"/>
    <brk id="104" max="16383" man="1"/>
    <brk id="15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99CC00"/>
  </sheetPr>
  <dimension ref="A1:X53"/>
  <sheetViews>
    <sheetView workbookViewId="0" xr3:uid="{34904945-5288-588E-9F07-34343C13E9F2}">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109" customWidth="1"/>
    <col min="3" max="3" width="52.42578125" customWidth="1"/>
    <col min="4" max="23" width="3.42578125" customWidth="1"/>
    <col min="24" max="24" width="3.28515625" customWidth="1"/>
  </cols>
  <sheetData>
    <row r="1" spans="1:24" ht="74.25" customHeight="1" thickBot="1" x14ac:dyDescent="0.2">
      <c r="A1" s="246" t="s">
        <v>791</v>
      </c>
      <c r="B1" s="240" t="s">
        <v>761</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46" t="s">
        <v>791</v>
      </c>
    </row>
    <row r="2" spans="1:24" ht="15.75" customHeight="1" thickBot="1" x14ac:dyDescent="0.2">
      <c r="A2" s="247"/>
      <c r="B2" s="257" t="s">
        <v>73</v>
      </c>
      <c r="C2" s="258"/>
      <c r="D2" s="34" t="str">
        <f>IF(COUNTIF(D3:D36,"*")&gt;0, IF(COUNTIF(D3:D6,"*")+MIN(1,COUNTIF(D7:D8,"*"))+COUNTIF(D10,"*")+MIN(1,COUNTIF(D11:D12,"*"))+COUNTIF(D14,"*")+MIN(1,COUNTIF(D15:D16,"*"))+COUNTIF(D18,"*")+MIN(1,COUNTIF(D19:D20,"*"))+COUNTIF(D22,"*")+MIN(1,COUNTIF(D23:D24,"*"))+COUNTIF(D25:D26,"*")+MIN(2,COUNTIF(D28:D33,"*"))+COUNTIF(D34:D36,"*")&gt;17, "C", (COUNTIF(D3:D6,"*")+MIN(1,COUNTIF(D7:D8,"*"))+COUNTIF(D10,"*")+MIN(1,COUNTIF(D11:D12,"*"))+COUNTIF(D14,"*")+MIN(1,COUNTIF(D15:D16,"*"))+COUNTIF(D18,"*")+MIN(1,COUNTIF(D19:D20,"*"))+COUNTIF(D22,"*")+MIN(1,COUNTIF(D23:D24,"*"))+COUNTIF(D25:D26,"*")+MIN(2,COUNTIF(D28:D33,"*"))+COUNTIF(D34:D36,"*"))/18*100),"")</f>
        <v/>
      </c>
      <c r="E2" s="34" t="str">
        <f t="shared" ref="E2:W2" si="0">IF(COUNTIF(E3:E36,"*")&gt;0, IF(COUNTIF(E3:E6,"*")+MIN(1,COUNTIF(E7:E8,"*"))+COUNTIF(E10,"*")+MIN(1,COUNTIF(E11:E12,"*"))+COUNTIF(E14,"*")+MIN(1,COUNTIF(E15:E16,"*"))+COUNTIF(E18,"*")+MIN(1,COUNTIF(E19:E20,"*"))+COUNTIF(E22,"*")+MIN(1,COUNTIF(E23:E24,"*"))+COUNTIF(E25:E26,"*")+MIN(2,COUNTIF(E28:E33,"*"))+COUNTIF(E34:E36,"*")&gt;17, "C", (COUNTIF(E3:E6,"*")+MIN(1,COUNTIF(E7:E8,"*"))+COUNTIF(E10,"*")+MIN(1,COUNTIF(E11:E12,"*"))+COUNTIF(E14,"*")+MIN(1,COUNTIF(E15:E16,"*"))+COUNTIF(E18,"*")+MIN(1,COUNTIF(E19:E20,"*"))+COUNTIF(E22,"*")+MIN(1,COUNTIF(E23:E24,"*"))+COUNTIF(E25:E26,"*")+MIN(2,COUNTIF(E28:E33,"*"))+COUNTIF(E34:E36,"*"))/18*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47"/>
    </row>
    <row r="3" spans="1:24" ht="81" x14ac:dyDescent="0.15">
      <c r="A3" s="247"/>
      <c r="B3" s="135">
        <v>1</v>
      </c>
      <c r="C3" s="112" t="s">
        <v>755</v>
      </c>
      <c r="D3" s="15"/>
      <c r="E3" s="15"/>
      <c r="F3" s="15"/>
      <c r="G3" s="15"/>
      <c r="H3" s="15"/>
      <c r="I3" s="15"/>
      <c r="J3" s="15"/>
      <c r="K3" s="15"/>
      <c r="L3" s="15"/>
      <c r="M3" s="15"/>
      <c r="N3" s="15"/>
      <c r="O3" s="15"/>
      <c r="P3" s="15"/>
      <c r="Q3" s="15"/>
      <c r="R3" s="15"/>
      <c r="S3" s="15"/>
      <c r="T3" s="15"/>
      <c r="U3" s="15"/>
      <c r="V3" s="15"/>
      <c r="W3" s="15"/>
      <c r="X3" s="247"/>
    </row>
    <row r="4" spans="1:24" x14ac:dyDescent="0.15">
      <c r="A4" s="247"/>
      <c r="B4" s="102">
        <v>2</v>
      </c>
      <c r="C4" s="32" t="s">
        <v>756</v>
      </c>
      <c r="D4" s="99"/>
      <c r="E4" s="99"/>
      <c r="F4" s="99"/>
      <c r="G4" s="99"/>
      <c r="H4" s="99"/>
      <c r="I4" s="99"/>
      <c r="J4" s="99"/>
      <c r="K4" s="99"/>
      <c r="L4" s="99"/>
      <c r="M4" s="99"/>
      <c r="N4" s="99"/>
      <c r="O4" s="99"/>
      <c r="P4" s="99"/>
      <c r="Q4" s="99"/>
      <c r="R4" s="99"/>
      <c r="S4" s="99"/>
      <c r="T4" s="99"/>
      <c r="U4" s="99"/>
      <c r="V4" s="99"/>
      <c r="W4" s="99"/>
      <c r="X4" s="247"/>
    </row>
    <row r="5" spans="1:24" x14ac:dyDescent="0.15">
      <c r="A5" s="247"/>
      <c r="B5" s="140"/>
      <c r="C5" s="13" t="s">
        <v>757</v>
      </c>
      <c r="D5" s="99"/>
      <c r="E5" s="99"/>
      <c r="F5" s="99"/>
      <c r="G5" s="99"/>
      <c r="H5" s="99"/>
      <c r="I5" s="99"/>
      <c r="J5" s="99"/>
      <c r="K5" s="99"/>
      <c r="L5" s="99"/>
      <c r="M5" s="99"/>
      <c r="N5" s="99"/>
      <c r="O5" s="99"/>
      <c r="P5" s="99"/>
      <c r="Q5" s="99"/>
      <c r="R5" s="99"/>
      <c r="S5" s="99"/>
      <c r="T5" s="99"/>
      <c r="U5" s="99"/>
      <c r="V5" s="99"/>
      <c r="W5" s="99"/>
      <c r="X5" s="247"/>
    </row>
    <row r="6" spans="1:24" ht="93" x14ac:dyDescent="0.15">
      <c r="A6" s="247"/>
      <c r="B6" s="140" t="s">
        <v>493</v>
      </c>
      <c r="C6" s="112" t="s">
        <v>762</v>
      </c>
      <c r="D6" s="15"/>
      <c r="E6" s="15"/>
      <c r="F6" s="15"/>
      <c r="G6" s="15"/>
      <c r="H6" s="15"/>
      <c r="I6" s="15"/>
      <c r="J6" s="15"/>
      <c r="K6" s="15"/>
      <c r="L6" s="15"/>
      <c r="M6" s="15"/>
      <c r="N6" s="15"/>
      <c r="O6" s="15"/>
      <c r="P6" s="15"/>
      <c r="Q6" s="15"/>
      <c r="R6" s="15"/>
      <c r="S6" s="15"/>
      <c r="T6" s="15"/>
      <c r="U6" s="15"/>
      <c r="V6" s="15"/>
      <c r="W6" s="15"/>
      <c r="X6" s="247"/>
    </row>
    <row r="7" spans="1:24" ht="81" x14ac:dyDescent="0.15">
      <c r="A7" s="247"/>
      <c r="B7" s="140" t="s">
        <v>494</v>
      </c>
      <c r="C7" s="112" t="s">
        <v>758</v>
      </c>
      <c r="D7" s="15"/>
      <c r="E7" s="15"/>
      <c r="F7" s="15"/>
      <c r="G7" s="15"/>
      <c r="H7" s="15"/>
      <c r="I7" s="15"/>
      <c r="J7" s="15"/>
      <c r="K7" s="15"/>
      <c r="L7" s="15"/>
      <c r="M7" s="15"/>
      <c r="N7" s="15"/>
      <c r="O7" s="15"/>
      <c r="P7" s="15"/>
      <c r="Q7" s="15"/>
      <c r="R7" s="15"/>
      <c r="S7" s="15"/>
      <c r="T7" s="15"/>
      <c r="U7" s="15"/>
      <c r="V7" s="15"/>
      <c r="W7" s="15"/>
      <c r="X7" s="247"/>
    </row>
    <row r="8" spans="1:24" ht="69.75" x14ac:dyDescent="0.15">
      <c r="A8" s="247"/>
      <c r="B8" s="140" t="s">
        <v>759</v>
      </c>
      <c r="C8" s="112" t="s">
        <v>760</v>
      </c>
      <c r="D8" s="15"/>
      <c r="E8" s="15"/>
      <c r="F8" s="15"/>
      <c r="G8" s="15"/>
      <c r="H8" s="15"/>
      <c r="I8" s="15"/>
      <c r="J8" s="15"/>
      <c r="K8" s="15"/>
      <c r="L8" s="15"/>
      <c r="M8" s="15"/>
      <c r="N8" s="15"/>
      <c r="O8" s="15"/>
      <c r="P8" s="15"/>
      <c r="Q8" s="15"/>
      <c r="R8" s="15"/>
      <c r="S8" s="15"/>
      <c r="T8" s="15"/>
      <c r="U8" s="15"/>
      <c r="V8" s="15"/>
      <c r="W8" s="15"/>
      <c r="X8" s="247"/>
    </row>
    <row r="9" spans="1:24" x14ac:dyDescent="0.15">
      <c r="A9" s="247"/>
      <c r="B9" s="135"/>
      <c r="C9" s="13" t="s">
        <v>763</v>
      </c>
      <c r="D9" s="99"/>
      <c r="E9" s="99"/>
      <c r="F9" s="99"/>
      <c r="G9" s="99"/>
      <c r="H9" s="99"/>
      <c r="I9" s="99"/>
      <c r="J9" s="99"/>
      <c r="K9" s="99"/>
      <c r="L9" s="99"/>
      <c r="M9" s="99"/>
      <c r="N9" s="99"/>
      <c r="O9" s="99"/>
      <c r="P9" s="99"/>
      <c r="Q9" s="99"/>
      <c r="R9" s="99"/>
      <c r="S9" s="99"/>
      <c r="T9" s="99"/>
      <c r="U9" s="99"/>
      <c r="V9" s="99"/>
      <c r="W9" s="99"/>
      <c r="X9" s="247"/>
    </row>
    <row r="10" spans="1:24" ht="46.5" x14ac:dyDescent="0.15">
      <c r="A10" s="247"/>
      <c r="B10" s="140" t="s">
        <v>493</v>
      </c>
      <c r="C10" s="112" t="s">
        <v>767</v>
      </c>
      <c r="D10" s="12"/>
      <c r="E10" s="12"/>
      <c r="F10" s="12"/>
      <c r="G10" s="12"/>
      <c r="H10" s="12"/>
      <c r="I10" s="12"/>
      <c r="J10" s="12"/>
      <c r="K10" s="12"/>
      <c r="L10" s="12"/>
      <c r="M10" s="12"/>
      <c r="N10" s="12"/>
      <c r="O10" s="12"/>
      <c r="P10" s="12"/>
      <c r="Q10" s="12"/>
      <c r="R10" s="12"/>
      <c r="S10" s="12"/>
      <c r="T10" s="12"/>
      <c r="U10" s="12"/>
      <c r="V10" s="12"/>
      <c r="W10" s="12"/>
      <c r="X10" s="247"/>
    </row>
    <row r="11" spans="1:24" ht="58.5" x14ac:dyDescent="0.15">
      <c r="A11" s="247"/>
      <c r="B11" s="140" t="s">
        <v>494</v>
      </c>
      <c r="C11" s="112" t="s">
        <v>768</v>
      </c>
      <c r="D11" s="15"/>
      <c r="E11" s="15"/>
      <c r="F11" s="15"/>
      <c r="G11" s="15"/>
      <c r="H11" s="15"/>
      <c r="I11" s="15"/>
      <c r="J11" s="15"/>
      <c r="K11" s="15"/>
      <c r="L11" s="15"/>
      <c r="M11" s="15"/>
      <c r="N11" s="15"/>
      <c r="O11" s="15"/>
      <c r="P11" s="15"/>
      <c r="Q11" s="15"/>
      <c r="R11" s="15"/>
      <c r="S11" s="15"/>
      <c r="T11" s="15"/>
      <c r="U11" s="15"/>
      <c r="V11" s="15"/>
      <c r="W11" s="15"/>
      <c r="X11" s="247"/>
    </row>
    <row r="12" spans="1:24" ht="46.5" x14ac:dyDescent="0.15">
      <c r="A12" s="247"/>
      <c r="B12" s="105" t="s">
        <v>759</v>
      </c>
      <c r="C12" s="112" t="s">
        <v>769</v>
      </c>
      <c r="D12" s="15"/>
      <c r="E12" s="15"/>
      <c r="F12" s="15"/>
      <c r="G12" s="15"/>
      <c r="H12" s="15"/>
      <c r="I12" s="15"/>
      <c r="J12" s="15"/>
      <c r="K12" s="15"/>
      <c r="L12" s="15"/>
      <c r="M12" s="15"/>
      <c r="N12" s="15"/>
      <c r="O12" s="15"/>
      <c r="P12" s="15"/>
      <c r="Q12" s="15"/>
      <c r="R12" s="15"/>
      <c r="S12" s="15"/>
      <c r="T12" s="15"/>
      <c r="U12" s="15"/>
      <c r="V12" s="15"/>
      <c r="W12" s="15"/>
      <c r="X12" s="247"/>
    </row>
    <row r="13" spans="1:24" x14ac:dyDescent="0.15">
      <c r="A13" s="247"/>
      <c r="B13" s="102"/>
      <c r="C13" s="13" t="s">
        <v>764</v>
      </c>
      <c r="D13" s="99"/>
      <c r="E13" s="99"/>
      <c r="F13" s="99"/>
      <c r="G13" s="99"/>
      <c r="H13" s="99"/>
      <c r="I13" s="99"/>
      <c r="J13" s="99"/>
      <c r="K13" s="99"/>
      <c r="L13" s="99"/>
      <c r="M13" s="99"/>
      <c r="N13" s="99"/>
      <c r="O13" s="99"/>
      <c r="P13" s="99"/>
      <c r="Q13" s="99"/>
      <c r="R13" s="99"/>
      <c r="S13" s="99"/>
      <c r="T13" s="99"/>
      <c r="U13" s="99"/>
      <c r="V13" s="99"/>
      <c r="W13" s="99"/>
      <c r="X13" s="247"/>
    </row>
    <row r="14" spans="1:24" ht="69.75" x14ac:dyDescent="0.15">
      <c r="A14" s="247"/>
      <c r="B14" s="105" t="s">
        <v>493</v>
      </c>
      <c r="C14" s="112" t="s">
        <v>770</v>
      </c>
      <c r="D14" s="15"/>
      <c r="E14" s="15"/>
      <c r="F14" s="15"/>
      <c r="G14" s="15"/>
      <c r="H14" s="15"/>
      <c r="I14" s="15"/>
      <c r="J14" s="15"/>
      <c r="K14" s="15"/>
      <c r="L14" s="15"/>
      <c r="M14" s="15"/>
      <c r="N14" s="15"/>
      <c r="O14" s="15"/>
      <c r="P14" s="15"/>
      <c r="Q14" s="15"/>
      <c r="R14" s="15"/>
      <c r="S14" s="15"/>
      <c r="T14" s="15"/>
      <c r="U14" s="15"/>
      <c r="V14" s="15"/>
      <c r="W14" s="15"/>
      <c r="X14" s="247"/>
    </row>
    <row r="15" spans="1:24" ht="58.5" x14ac:dyDescent="0.15">
      <c r="A15" s="247"/>
      <c r="B15" s="105" t="s">
        <v>494</v>
      </c>
      <c r="C15" s="112" t="s">
        <v>771</v>
      </c>
      <c r="D15" s="15"/>
      <c r="E15" s="15"/>
      <c r="F15" s="15"/>
      <c r="G15" s="15"/>
      <c r="H15" s="15"/>
      <c r="I15" s="15"/>
      <c r="J15" s="15"/>
      <c r="K15" s="15"/>
      <c r="L15" s="15"/>
      <c r="M15" s="15"/>
      <c r="N15" s="15"/>
      <c r="O15" s="15"/>
      <c r="P15" s="15"/>
      <c r="Q15" s="15"/>
      <c r="R15" s="15"/>
      <c r="S15" s="15"/>
      <c r="T15" s="15"/>
      <c r="U15" s="15"/>
      <c r="V15" s="15"/>
      <c r="W15" s="15"/>
      <c r="X15" s="247"/>
    </row>
    <row r="16" spans="1:24" ht="58.5" x14ac:dyDescent="0.15">
      <c r="A16" s="247"/>
      <c r="B16" s="105" t="s">
        <v>759</v>
      </c>
      <c r="C16" s="112" t="s">
        <v>772</v>
      </c>
      <c r="D16" s="15"/>
      <c r="E16" s="15"/>
      <c r="F16" s="15"/>
      <c r="G16" s="15"/>
      <c r="H16" s="15"/>
      <c r="I16" s="15"/>
      <c r="J16" s="15"/>
      <c r="K16" s="15"/>
      <c r="L16" s="15"/>
      <c r="M16" s="15"/>
      <c r="N16" s="15"/>
      <c r="O16" s="15"/>
      <c r="P16" s="15"/>
      <c r="Q16" s="15"/>
      <c r="R16" s="15"/>
      <c r="S16" s="15"/>
      <c r="T16" s="15"/>
      <c r="U16" s="15"/>
      <c r="V16" s="15"/>
      <c r="W16" s="15"/>
      <c r="X16" s="247"/>
    </row>
    <row r="17" spans="1:24" x14ac:dyDescent="0.15">
      <c r="A17" s="247"/>
      <c r="B17" s="102"/>
      <c r="C17" s="13" t="s">
        <v>765</v>
      </c>
      <c r="D17" s="99"/>
      <c r="E17" s="99"/>
      <c r="F17" s="99"/>
      <c r="G17" s="99"/>
      <c r="H17" s="99"/>
      <c r="I17" s="99"/>
      <c r="J17" s="99"/>
      <c r="K17" s="99"/>
      <c r="L17" s="99"/>
      <c r="M17" s="99"/>
      <c r="N17" s="99"/>
      <c r="O17" s="99"/>
      <c r="P17" s="99"/>
      <c r="Q17" s="99"/>
      <c r="R17" s="99"/>
      <c r="S17" s="99"/>
      <c r="T17" s="99"/>
      <c r="U17" s="99"/>
      <c r="V17" s="99"/>
      <c r="W17" s="99"/>
      <c r="X17" s="247"/>
    </row>
    <row r="18" spans="1:24" ht="81" x14ac:dyDescent="0.15">
      <c r="A18" s="247"/>
      <c r="B18" s="105" t="s">
        <v>493</v>
      </c>
      <c r="C18" s="112" t="s">
        <v>773</v>
      </c>
      <c r="D18" s="15"/>
      <c r="E18" s="15"/>
      <c r="F18" s="15"/>
      <c r="G18" s="15"/>
      <c r="H18" s="15"/>
      <c r="I18" s="15"/>
      <c r="J18" s="15"/>
      <c r="K18" s="15"/>
      <c r="L18" s="15"/>
      <c r="M18" s="15"/>
      <c r="N18" s="15"/>
      <c r="O18" s="15"/>
      <c r="P18" s="15"/>
      <c r="Q18" s="15"/>
      <c r="R18" s="15"/>
      <c r="S18" s="15"/>
      <c r="T18" s="15"/>
      <c r="U18" s="15"/>
      <c r="V18" s="15"/>
      <c r="W18" s="15"/>
      <c r="X18" s="247"/>
    </row>
    <row r="19" spans="1:24" ht="93" x14ac:dyDescent="0.15">
      <c r="A19" s="247"/>
      <c r="B19" s="105" t="s">
        <v>494</v>
      </c>
      <c r="C19" s="112" t="s">
        <v>774</v>
      </c>
      <c r="D19" s="12"/>
      <c r="E19" s="12"/>
      <c r="F19" s="12"/>
      <c r="G19" s="12"/>
      <c r="H19" s="12"/>
      <c r="I19" s="12"/>
      <c r="J19" s="12"/>
      <c r="K19" s="12"/>
      <c r="L19" s="12"/>
      <c r="M19" s="12"/>
      <c r="N19" s="12"/>
      <c r="O19" s="12"/>
      <c r="P19" s="12"/>
      <c r="Q19" s="12"/>
      <c r="R19" s="12"/>
      <c r="S19" s="12"/>
      <c r="T19" s="12"/>
      <c r="U19" s="12"/>
      <c r="V19" s="12"/>
      <c r="W19" s="12"/>
      <c r="X19" s="247"/>
    </row>
    <row r="20" spans="1:24" ht="93" x14ac:dyDescent="0.15">
      <c r="A20" s="247"/>
      <c r="B20" s="105" t="s">
        <v>759</v>
      </c>
      <c r="C20" s="112" t="s">
        <v>775</v>
      </c>
      <c r="D20" s="14"/>
      <c r="E20" s="14"/>
      <c r="F20" s="14"/>
      <c r="G20" s="14"/>
      <c r="H20" s="14"/>
      <c r="I20" s="14"/>
      <c r="J20" s="14"/>
      <c r="K20" s="14"/>
      <c r="L20" s="14"/>
      <c r="M20" s="14"/>
      <c r="N20" s="14"/>
      <c r="O20" s="14"/>
      <c r="P20" s="14"/>
      <c r="Q20" s="14"/>
      <c r="R20" s="14"/>
      <c r="S20" s="14"/>
      <c r="T20" s="14"/>
      <c r="U20" s="14"/>
      <c r="V20" s="14"/>
      <c r="W20" s="14"/>
      <c r="X20" s="247"/>
    </row>
    <row r="21" spans="1:24" x14ac:dyDescent="0.15">
      <c r="A21" s="247"/>
      <c r="B21" s="102"/>
      <c r="C21" s="13" t="s">
        <v>766</v>
      </c>
      <c r="D21" s="99"/>
      <c r="E21" s="99"/>
      <c r="F21" s="99"/>
      <c r="G21" s="99"/>
      <c r="H21" s="99"/>
      <c r="I21" s="99"/>
      <c r="J21" s="99"/>
      <c r="K21" s="99"/>
      <c r="L21" s="99"/>
      <c r="M21" s="99"/>
      <c r="N21" s="99"/>
      <c r="O21" s="99"/>
      <c r="P21" s="99"/>
      <c r="Q21" s="99"/>
      <c r="R21" s="99"/>
      <c r="S21" s="99"/>
      <c r="T21" s="99"/>
      <c r="U21" s="99"/>
      <c r="V21" s="99"/>
      <c r="W21" s="99"/>
      <c r="X21" s="247"/>
    </row>
    <row r="22" spans="1:24" ht="58.5" x14ac:dyDescent="0.15">
      <c r="A22" s="247"/>
      <c r="B22" s="105" t="s">
        <v>493</v>
      </c>
      <c r="C22" s="112" t="s">
        <v>776</v>
      </c>
      <c r="D22" s="15"/>
      <c r="E22" s="14"/>
      <c r="F22" s="14"/>
      <c r="G22" s="14"/>
      <c r="H22" s="14"/>
      <c r="I22" s="14"/>
      <c r="J22" s="14"/>
      <c r="K22" s="14"/>
      <c r="L22" s="14"/>
      <c r="M22" s="14"/>
      <c r="N22" s="14"/>
      <c r="O22" s="14"/>
      <c r="P22" s="14"/>
      <c r="Q22" s="14"/>
      <c r="R22" s="14"/>
      <c r="S22" s="14"/>
      <c r="T22" s="14"/>
      <c r="U22" s="14"/>
      <c r="V22" s="14"/>
      <c r="W22" s="14"/>
      <c r="X22" s="247"/>
    </row>
    <row r="23" spans="1:24" ht="46.5" x14ac:dyDescent="0.15">
      <c r="A23" s="247"/>
      <c r="B23" s="105" t="s">
        <v>494</v>
      </c>
      <c r="C23" s="112" t="s">
        <v>777</v>
      </c>
      <c r="D23" s="12"/>
      <c r="E23" s="12"/>
      <c r="F23" s="12"/>
      <c r="G23" s="12"/>
      <c r="H23" s="12"/>
      <c r="I23" s="12"/>
      <c r="J23" s="12"/>
      <c r="K23" s="12"/>
      <c r="L23" s="12"/>
      <c r="M23" s="12"/>
      <c r="N23" s="12"/>
      <c r="O23" s="12"/>
      <c r="P23" s="12"/>
      <c r="Q23" s="12"/>
      <c r="R23" s="12"/>
      <c r="S23" s="12"/>
      <c r="T23" s="12"/>
      <c r="U23" s="12"/>
      <c r="V23" s="12"/>
      <c r="W23" s="12"/>
      <c r="X23" s="247"/>
    </row>
    <row r="24" spans="1:24" ht="69.75" x14ac:dyDescent="0.15">
      <c r="A24" s="247"/>
      <c r="B24" s="105" t="s">
        <v>759</v>
      </c>
      <c r="C24" s="112" t="s">
        <v>778</v>
      </c>
      <c r="D24" s="12"/>
      <c r="E24" s="12"/>
      <c r="F24" s="12"/>
      <c r="G24" s="12"/>
      <c r="H24" s="12"/>
      <c r="I24" s="12"/>
      <c r="J24" s="12"/>
      <c r="K24" s="12"/>
      <c r="L24" s="12"/>
      <c r="M24" s="12"/>
      <c r="N24" s="12"/>
      <c r="O24" s="12"/>
      <c r="P24" s="12"/>
      <c r="Q24" s="12"/>
      <c r="R24" s="12"/>
      <c r="S24" s="12"/>
      <c r="T24" s="12"/>
      <c r="U24" s="12"/>
      <c r="V24" s="12"/>
      <c r="W24" s="12"/>
      <c r="X24" s="247"/>
    </row>
    <row r="25" spans="1:24" ht="46.5" x14ac:dyDescent="0.15">
      <c r="A25" s="247"/>
      <c r="B25" s="105" t="s">
        <v>189</v>
      </c>
      <c r="C25" s="112" t="s">
        <v>779</v>
      </c>
      <c r="D25" s="12"/>
      <c r="E25" s="12"/>
      <c r="F25" s="12"/>
      <c r="G25" s="12"/>
      <c r="H25" s="12"/>
      <c r="I25" s="12"/>
      <c r="J25" s="12"/>
      <c r="K25" s="12"/>
      <c r="L25" s="12"/>
      <c r="M25" s="12"/>
      <c r="N25" s="12"/>
      <c r="O25" s="12"/>
      <c r="P25" s="12"/>
      <c r="Q25" s="12"/>
      <c r="R25" s="12"/>
      <c r="S25" s="12"/>
      <c r="T25" s="12"/>
      <c r="U25" s="12"/>
      <c r="V25" s="12"/>
      <c r="W25" s="12"/>
      <c r="X25" s="247"/>
    </row>
    <row r="26" spans="1:24" ht="46.5" x14ac:dyDescent="0.15">
      <c r="A26" s="247"/>
      <c r="B26" s="105" t="s">
        <v>191</v>
      </c>
      <c r="C26" s="112" t="s">
        <v>780</v>
      </c>
      <c r="D26" s="12"/>
      <c r="E26" s="12"/>
      <c r="F26" s="12"/>
      <c r="G26" s="12"/>
      <c r="H26" s="12"/>
      <c r="I26" s="12"/>
      <c r="J26" s="12"/>
      <c r="K26" s="12"/>
      <c r="L26" s="12"/>
      <c r="M26" s="12"/>
      <c r="N26" s="12"/>
      <c r="O26" s="12"/>
      <c r="P26" s="12"/>
      <c r="Q26" s="12"/>
      <c r="R26" s="12"/>
      <c r="S26" s="12"/>
      <c r="T26" s="12"/>
      <c r="U26" s="12"/>
      <c r="V26" s="12"/>
      <c r="W26" s="12"/>
      <c r="X26" s="247"/>
    </row>
    <row r="27" spans="1:24" ht="46.5" x14ac:dyDescent="0.15">
      <c r="A27" s="247"/>
      <c r="B27" s="105">
        <v>4</v>
      </c>
      <c r="C27" s="112" t="s">
        <v>781</v>
      </c>
      <c r="D27" s="99"/>
      <c r="E27" s="99"/>
      <c r="F27" s="99"/>
      <c r="G27" s="99"/>
      <c r="H27" s="99"/>
      <c r="I27" s="99"/>
      <c r="J27" s="99"/>
      <c r="K27" s="99"/>
      <c r="L27" s="99"/>
      <c r="M27" s="99"/>
      <c r="N27" s="99"/>
      <c r="O27" s="99"/>
      <c r="P27" s="99"/>
      <c r="Q27" s="99"/>
      <c r="R27" s="99"/>
      <c r="S27" s="99"/>
      <c r="T27" s="99"/>
      <c r="U27" s="99"/>
      <c r="V27" s="99"/>
      <c r="W27" s="99"/>
      <c r="X27" s="247"/>
    </row>
    <row r="28" spans="1:24" ht="60.75" x14ac:dyDescent="0.15">
      <c r="A28" s="247"/>
      <c r="B28" s="105" t="s">
        <v>155</v>
      </c>
      <c r="C28" s="154" t="s">
        <v>782</v>
      </c>
      <c r="D28" s="12"/>
      <c r="E28" s="12"/>
      <c r="F28" s="12"/>
      <c r="G28" s="12"/>
      <c r="H28" s="12"/>
      <c r="I28" s="12"/>
      <c r="J28" s="12"/>
      <c r="K28" s="12"/>
      <c r="L28" s="12"/>
      <c r="M28" s="12"/>
      <c r="N28" s="12"/>
      <c r="O28" s="12"/>
      <c r="P28" s="12"/>
      <c r="Q28" s="12"/>
      <c r="R28" s="12"/>
      <c r="S28" s="12"/>
      <c r="T28" s="12"/>
      <c r="U28" s="12"/>
      <c r="V28" s="12"/>
      <c r="W28" s="12"/>
      <c r="X28" s="247"/>
    </row>
    <row r="29" spans="1:24" ht="60.75" x14ac:dyDescent="0.15">
      <c r="A29" s="247"/>
      <c r="B29" s="105" t="s">
        <v>157</v>
      </c>
      <c r="C29" s="154" t="s">
        <v>783</v>
      </c>
      <c r="D29" s="12"/>
      <c r="E29" s="12"/>
      <c r="F29" s="12"/>
      <c r="G29" s="12"/>
      <c r="H29" s="12"/>
      <c r="I29" s="12"/>
      <c r="J29" s="12"/>
      <c r="K29" s="12"/>
      <c r="L29" s="12"/>
      <c r="M29" s="12"/>
      <c r="N29" s="12"/>
      <c r="O29" s="12"/>
      <c r="P29" s="12"/>
      <c r="Q29" s="12"/>
      <c r="R29" s="12"/>
      <c r="S29" s="12"/>
      <c r="T29" s="12"/>
      <c r="U29" s="12"/>
      <c r="V29" s="12"/>
      <c r="W29" s="12"/>
      <c r="X29" s="247"/>
    </row>
    <row r="30" spans="1:24" ht="48.75" x14ac:dyDescent="0.15">
      <c r="A30" s="247"/>
      <c r="B30" s="105" t="s">
        <v>197</v>
      </c>
      <c r="C30" s="154" t="s">
        <v>784</v>
      </c>
      <c r="D30" s="12"/>
      <c r="E30" s="12"/>
      <c r="F30" s="12"/>
      <c r="G30" s="12"/>
      <c r="H30" s="12"/>
      <c r="I30" s="12"/>
      <c r="J30" s="12"/>
      <c r="K30" s="12"/>
      <c r="L30" s="12"/>
      <c r="M30" s="12"/>
      <c r="N30" s="12"/>
      <c r="O30" s="12"/>
      <c r="P30" s="12"/>
      <c r="Q30" s="12"/>
      <c r="R30" s="12"/>
      <c r="S30" s="12"/>
      <c r="T30" s="12"/>
      <c r="U30" s="12"/>
      <c r="V30" s="12"/>
      <c r="W30" s="12"/>
      <c r="X30" s="247"/>
    </row>
    <row r="31" spans="1:24" ht="48.75" x14ac:dyDescent="0.15">
      <c r="A31" s="247"/>
      <c r="B31" s="105" t="s">
        <v>208</v>
      </c>
      <c r="C31" s="154" t="s">
        <v>785</v>
      </c>
      <c r="D31" s="12"/>
      <c r="E31" s="12"/>
      <c r="F31" s="12"/>
      <c r="G31" s="12"/>
      <c r="H31" s="12"/>
      <c r="I31" s="12"/>
      <c r="J31" s="12"/>
      <c r="K31" s="12"/>
      <c r="L31" s="12"/>
      <c r="M31" s="12"/>
      <c r="N31" s="12"/>
      <c r="O31" s="12"/>
      <c r="P31" s="12"/>
      <c r="Q31" s="12"/>
      <c r="R31" s="12"/>
      <c r="S31" s="12"/>
      <c r="T31" s="12"/>
      <c r="U31" s="12"/>
      <c r="V31" s="12"/>
      <c r="W31" s="12"/>
      <c r="X31" s="247"/>
    </row>
    <row r="32" spans="1:24" ht="48.75" x14ac:dyDescent="0.15">
      <c r="A32" s="247"/>
      <c r="B32" s="105" t="s">
        <v>213</v>
      </c>
      <c r="C32" s="154" t="s">
        <v>786</v>
      </c>
      <c r="D32" s="12"/>
      <c r="E32" s="12"/>
      <c r="F32" s="12"/>
      <c r="G32" s="12"/>
      <c r="H32" s="12"/>
      <c r="I32" s="12"/>
      <c r="J32" s="12"/>
      <c r="K32" s="12"/>
      <c r="L32" s="12"/>
      <c r="M32" s="12"/>
      <c r="N32" s="12"/>
      <c r="O32" s="12"/>
      <c r="P32" s="12"/>
      <c r="Q32" s="12"/>
      <c r="R32" s="12"/>
      <c r="S32" s="12"/>
      <c r="T32" s="12"/>
      <c r="U32" s="12"/>
      <c r="V32" s="12"/>
      <c r="W32" s="12"/>
      <c r="X32" s="247"/>
    </row>
    <row r="33" spans="1:24" ht="48.75" x14ac:dyDescent="0.15">
      <c r="A33" s="247"/>
      <c r="B33" s="105" t="s">
        <v>241</v>
      </c>
      <c r="C33" s="154" t="s">
        <v>787</v>
      </c>
      <c r="D33" s="12"/>
      <c r="E33" s="12"/>
      <c r="F33" s="12"/>
      <c r="G33" s="12"/>
      <c r="H33" s="12"/>
      <c r="I33" s="12"/>
      <c r="J33" s="12"/>
      <c r="K33" s="12"/>
      <c r="L33" s="12"/>
      <c r="M33" s="12"/>
      <c r="N33" s="12"/>
      <c r="O33" s="12"/>
      <c r="P33" s="12"/>
      <c r="Q33" s="12"/>
      <c r="R33" s="12"/>
      <c r="S33" s="12"/>
      <c r="T33" s="12"/>
      <c r="U33" s="12"/>
      <c r="V33" s="12"/>
      <c r="W33" s="12"/>
      <c r="X33" s="247"/>
    </row>
    <row r="34" spans="1:24" ht="58.5" x14ac:dyDescent="0.15">
      <c r="A34" s="247"/>
      <c r="B34" s="105" t="s">
        <v>136</v>
      </c>
      <c r="C34" s="112" t="s">
        <v>788</v>
      </c>
      <c r="D34" s="12"/>
      <c r="E34" s="12"/>
      <c r="F34" s="12"/>
      <c r="G34" s="12"/>
      <c r="H34" s="12"/>
      <c r="I34" s="12"/>
      <c r="J34" s="12"/>
      <c r="K34" s="12"/>
      <c r="L34" s="12"/>
      <c r="M34" s="12"/>
      <c r="N34" s="12"/>
      <c r="O34" s="12"/>
      <c r="P34" s="12"/>
      <c r="Q34" s="12"/>
      <c r="R34" s="12"/>
      <c r="S34" s="12"/>
      <c r="T34" s="12"/>
      <c r="U34" s="12"/>
      <c r="V34" s="12"/>
      <c r="W34" s="12"/>
      <c r="X34" s="247"/>
    </row>
    <row r="35" spans="1:24" ht="35.25" x14ac:dyDescent="0.15">
      <c r="A35" s="247"/>
      <c r="B35" s="105" t="s">
        <v>137</v>
      </c>
      <c r="C35" s="112" t="s">
        <v>789</v>
      </c>
      <c r="D35" s="12"/>
      <c r="E35" s="12"/>
      <c r="F35" s="12"/>
      <c r="G35" s="12"/>
      <c r="H35" s="12"/>
      <c r="I35" s="12"/>
      <c r="J35" s="12"/>
      <c r="K35" s="12"/>
      <c r="L35" s="12"/>
      <c r="M35" s="12"/>
      <c r="N35" s="12"/>
      <c r="O35" s="12"/>
      <c r="P35" s="12"/>
      <c r="Q35" s="12"/>
      <c r="R35" s="12"/>
      <c r="S35" s="12"/>
      <c r="T35" s="12"/>
      <c r="U35" s="12"/>
      <c r="V35" s="12"/>
      <c r="W35" s="12"/>
      <c r="X35" s="247"/>
    </row>
    <row r="36" spans="1:24" ht="46.5" x14ac:dyDescent="0.15">
      <c r="A36" s="247"/>
      <c r="B36" s="105">
        <v>6</v>
      </c>
      <c r="C36" s="112" t="s">
        <v>790</v>
      </c>
      <c r="D36" s="12"/>
      <c r="E36" s="12"/>
      <c r="F36" s="12"/>
      <c r="G36" s="12"/>
      <c r="H36" s="12"/>
      <c r="I36" s="12"/>
      <c r="J36" s="12"/>
      <c r="K36" s="12"/>
      <c r="L36" s="12"/>
      <c r="M36" s="12"/>
      <c r="N36" s="12"/>
      <c r="O36" s="12"/>
      <c r="P36" s="12"/>
      <c r="Q36" s="12"/>
      <c r="R36" s="12"/>
      <c r="S36" s="12"/>
      <c r="T36" s="12"/>
      <c r="U36" s="12"/>
      <c r="V36" s="12"/>
      <c r="W36" s="12"/>
      <c r="X36" s="247"/>
    </row>
    <row r="37" spans="1:24" x14ac:dyDescent="0.15">
      <c r="A37" s="247"/>
      <c r="X37" s="247"/>
    </row>
    <row r="38" spans="1:24" ht="12.75" customHeight="1" x14ac:dyDescent="0.15">
      <c r="A38" s="247"/>
      <c r="B38" s="103"/>
      <c r="C38" s="9"/>
      <c r="D38" s="11"/>
      <c r="E38" s="11"/>
      <c r="F38" s="11"/>
      <c r="G38" s="11"/>
      <c r="H38" s="11"/>
      <c r="I38" s="11"/>
      <c r="J38" s="11"/>
      <c r="K38" s="11"/>
      <c r="L38" s="11"/>
      <c r="M38" s="10"/>
      <c r="N38" s="10"/>
      <c r="O38" s="10"/>
      <c r="P38" s="10"/>
      <c r="Q38" s="10"/>
      <c r="R38" s="10"/>
      <c r="S38" s="10"/>
      <c r="T38" s="10"/>
      <c r="U38" s="10"/>
      <c r="V38" s="10"/>
      <c r="W38" s="10"/>
      <c r="X38" s="247"/>
    </row>
    <row r="39" spans="1:24" ht="25.5" customHeight="1" x14ac:dyDescent="0.15">
      <c r="A39" s="247"/>
      <c r="B39" s="103"/>
      <c r="C39" s="234" t="str">
        <f>Instructions!B12</f>
        <v>The Summary Page lets you see, at a glance, each scout and his percentage of completion for all of the Eagle Required merit badge.</v>
      </c>
      <c r="D39" s="243"/>
      <c r="E39" s="243"/>
      <c r="F39" s="243"/>
      <c r="G39" s="243"/>
      <c r="H39" s="243"/>
      <c r="I39" s="243"/>
      <c r="J39" s="243"/>
      <c r="K39" s="243"/>
      <c r="L39" s="243"/>
      <c r="M39" s="243"/>
      <c r="N39" s="243"/>
      <c r="O39" s="243"/>
      <c r="P39" s="243"/>
      <c r="Q39" s="243"/>
      <c r="R39" s="243"/>
      <c r="X39" s="247"/>
    </row>
    <row r="40" spans="1:24" x14ac:dyDescent="0.15">
      <c r="A40" s="247"/>
      <c r="B40" s="103"/>
      <c r="C40" s="36" t="s">
        <v>754</v>
      </c>
      <c r="D40" s="36"/>
      <c r="E40" s="36"/>
      <c r="F40" s="36"/>
      <c r="G40" s="36"/>
      <c r="H40" s="36"/>
      <c r="I40" s="36"/>
      <c r="J40" s="11"/>
      <c r="K40" s="11"/>
      <c r="L40" s="11"/>
      <c r="M40" s="10"/>
      <c r="N40" s="10"/>
      <c r="O40" s="10"/>
      <c r="P40" s="10"/>
      <c r="Q40" s="10"/>
      <c r="R40" s="10"/>
      <c r="S40" s="10"/>
      <c r="T40" s="10"/>
      <c r="U40" s="10"/>
      <c r="V40" s="10"/>
      <c r="W40" s="10"/>
      <c r="X40" s="247"/>
    </row>
    <row r="41" spans="1:24" ht="12.75" customHeight="1" x14ac:dyDescent="0.15">
      <c r="A41" s="247"/>
      <c r="B41" s="103"/>
      <c r="C41" s="9"/>
      <c r="D41" s="11"/>
      <c r="E41" s="11"/>
      <c r="F41" s="11"/>
      <c r="G41" s="11"/>
      <c r="H41" s="11"/>
      <c r="I41" s="11"/>
      <c r="J41" s="11"/>
      <c r="K41" s="11"/>
      <c r="L41" s="11"/>
      <c r="M41" s="10"/>
      <c r="N41" s="10"/>
      <c r="O41" s="10"/>
      <c r="P41" s="10"/>
      <c r="Q41" s="10"/>
      <c r="R41" s="10"/>
      <c r="S41" s="10"/>
      <c r="T41" s="10"/>
      <c r="U41" s="10"/>
      <c r="V41" s="10"/>
      <c r="W41" s="10"/>
      <c r="X41" s="247"/>
    </row>
    <row r="42" spans="1:24" ht="12.75" customHeight="1" x14ac:dyDescent="0.15">
      <c r="A42" s="247"/>
      <c r="B42" s="103"/>
      <c r="C42" s="9"/>
      <c r="D42" s="11"/>
      <c r="E42" s="11"/>
      <c r="F42" s="11"/>
      <c r="G42" s="11"/>
      <c r="H42" s="11"/>
      <c r="I42" s="11"/>
      <c r="J42" s="11"/>
      <c r="K42" s="11"/>
      <c r="L42" s="11"/>
      <c r="M42" s="10"/>
      <c r="N42" s="10"/>
      <c r="O42" s="10"/>
      <c r="P42" s="10"/>
      <c r="Q42" s="10"/>
      <c r="R42" s="10"/>
      <c r="S42" s="10"/>
      <c r="T42" s="10"/>
      <c r="U42" s="10"/>
      <c r="V42" s="10"/>
      <c r="W42" s="10"/>
      <c r="X42" s="247"/>
    </row>
    <row r="43" spans="1:24" x14ac:dyDescent="0.15">
      <c r="A43" s="247"/>
      <c r="B43" s="271" t="s">
        <v>753</v>
      </c>
      <c r="C43" s="272"/>
      <c r="D43" s="272"/>
      <c r="E43" s="272"/>
      <c r="F43" s="272"/>
      <c r="G43" s="272"/>
      <c r="H43" s="272"/>
      <c r="I43" s="17"/>
      <c r="J43" s="17"/>
      <c r="K43" s="17"/>
      <c r="L43" s="17"/>
      <c r="M43" s="10"/>
      <c r="N43" s="10"/>
      <c r="O43" s="10"/>
      <c r="P43" s="10"/>
      <c r="Q43" s="10"/>
      <c r="R43" s="10"/>
      <c r="S43" s="10"/>
      <c r="T43" s="10"/>
      <c r="U43" s="10"/>
      <c r="V43" s="10"/>
      <c r="W43" s="10"/>
      <c r="X43" s="247"/>
    </row>
    <row r="44" spans="1:24" x14ac:dyDescent="0.15">
      <c r="A44" s="247"/>
      <c r="B44" s="104" t="s">
        <v>19</v>
      </c>
      <c r="C44" s="39"/>
      <c r="D44" s="11"/>
      <c r="E44" s="11"/>
      <c r="F44" s="11"/>
      <c r="G44" s="11"/>
      <c r="H44" s="11"/>
      <c r="I44" s="11"/>
      <c r="J44" s="11"/>
      <c r="K44" s="11"/>
      <c r="L44" s="11"/>
      <c r="M44" s="10"/>
      <c r="N44" s="10"/>
      <c r="O44" s="10"/>
      <c r="P44" s="10"/>
      <c r="Q44" s="10"/>
      <c r="R44" s="10"/>
      <c r="S44" s="10"/>
      <c r="T44" s="10"/>
      <c r="U44" s="10"/>
      <c r="V44" s="10"/>
      <c r="W44" s="10"/>
      <c r="X44" s="247"/>
    </row>
    <row r="45" spans="1:24" x14ac:dyDescent="0.15">
      <c r="A45" s="247"/>
      <c r="B45" s="104" t="s">
        <v>20</v>
      </c>
      <c r="C45" s="40"/>
      <c r="D45" s="11"/>
      <c r="E45" s="11"/>
      <c r="F45" s="11"/>
      <c r="G45" s="11"/>
      <c r="H45" s="11"/>
      <c r="I45" s="11"/>
      <c r="J45" s="11"/>
      <c r="K45" s="11"/>
      <c r="L45" s="11"/>
      <c r="M45" s="10"/>
      <c r="N45" s="10"/>
      <c r="O45" s="10"/>
      <c r="P45" s="10"/>
      <c r="Q45" s="10"/>
      <c r="R45" s="10"/>
      <c r="S45" s="10"/>
      <c r="T45" s="10"/>
      <c r="U45" s="10"/>
      <c r="V45" s="10"/>
      <c r="W45" s="10"/>
      <c r="X45" s="247"/>
    </row>
    <row r="46" spans="1:24" x14ac:dyDescent="0.15">
      <c r="A46" s="247"/>
      <c r="B46" s="104" t="s">
        <v>29</v>
      </c>
      <c r="C46" s="40"/>
      <c r="D46" s="11"/>
      <c r="E46" s="11"/>
      <c r="F46" s="11"/>
      <c r="G46" s="11"/>
      <c r="H46" s="11"/>
      <c r="I46" s="11"/>
      <c r="J46" s="11"/>
      <c r="K46" s="11"/>
      <c r="L46" s="11"/>
      <c r="M46" s="10"/>
      <c r="N46" s="10"/>
      <c r="O46" s="10"/>
      <c r="P46" s="10"/>
      <c r="Q46" s="10"/>
      <c r="R46" s="10"/>
      <c r="S46" s="10"/>
      <c r="T46" s="10"/>
      <c r="U46" s="10"/>
      <c r="V46" s="10"/>
      <c r="W46" s="10"/>
      <c r="X46" s="247"/>
    </row>
    <row r="47" spans="1:24" x14ac:dyDescent="0.15">
      <c r="A47" s="247"/>
      <c r="B47" s="104" t="s">
        <v>30</v>
      </c>
      <c r="C47" s="40"/>
      <c r="D47" s="11"/>
      <c r="E47" s="11"/>
      <c r="F47" s="11"/>
      <c r="G47" s="11"/>
      <c r="H47" s="11"/>
      <c r="I47" s="11"/>
      <c r="J47" s="11"/>
      <c r="K47" s="11"/>
      <c r="L47" s="11"/>
      <c r="M47" s="10"/>
      <c r="N47" s="10"/>
      <c r="O47" s="10"/>
      <c r="P47" s="10"/>
      <c r="Q47" s="10"/>
      <c r="R47" s="10"/>
      <c r="S47" s="10"/>
      <c r="T47" s="10"/>
      <c r="U47" s="10"/>
      <c r="V47" s="10"/>
      <c r="W47" s="10"/>
      <c r="X47" s="247"/>
    </row>
    <row r="48" spans="1:24" x14ac:dyDescent="0.15">
      <c r="A48" s="247"/>
      <c r="B48" s="104" t="s">
        <v>31</v>
      </c>
      <c r="C48" s="40"/>
      <c r="D48" s="11"/>
      <c r="E48" s="11"/>
      <c r="F48" s="11"/>
      <c r="G48" s="11"/>
      <c r="H48" s="11"/>
      <c r="I48" s="11"/>
      <c r="J48" s="11"/>
      <c r="K48" s="11"/>
      <c r="L48" s="11"/>
      <c r="M48" s="10"/>
      <c r="N48" s="10"/>
      <c r="O48" s="10"/>
      <c r="P48" s="10"/>
      <c r="Q48" s="10"/>
      <c r="R48" s="10"/>
      <c r="S48" s="10"/>
      <c r="T48" s="10"/>
      <c r="U48" s="10"/>
      <c r="V48" s="10"/>
      <c r="W48" s="10"/>
      <c r="X48" s="247"/>
    </row>
    <row r="49" spans="1:24" x14ac:dyDescent="0.15">
      <c r="A49" s="247"/>
      <c r="B49" s="104" t="s">
        <v>32</v>
      </c>
      <c r="C49" s="40"/>
      <c r="D49" s="11"/>
      <c r="E49" s="11"/>
      <c r="F49" s="11"/>
      <c r="G49" s="11"/>
      <c r="H49" s="11"/>
      <c r="I49" s="11"/>
      <c r="J49" s="11"/>
      <c r="K49" s="11"/>
      <c r="L49" s="11"/>
      <c r="M49" s="10"/>
      <c r="N49" s="10"/>
      <c r="O49" s="10"/>
      <c r="P49" s="10"/>
      <c r="Q49" s="10"/>
      <c r="R49" s="10"/>
      <c r="S49" s="10"/>
      <c r="T49" s="10"/>
      <c r="U49" s="10"/>
      <c r="V49" s="10"/>
      <c r="W49" s="10"/>
      <c r="X49" s="247"/>
    </row>
    <row r="50" spans="1:24" x14ac:dyDescent="0.15">
      <c r="A50" s="247"/>
      <c r="B50" s="104" t="s">
        <v>33</v>
      </c>
      <c r="C50" s="40"/>
      <c r="D50" s="11"/>
      <c r="E50" s="11"/>
      <c r="F50" s="11"/>
      <c r="G50" s="11"/>
      <c r="H50" s="11"/>
      <c r="I50" s="11"/>
      <c r="J50" s="11"/>
      <c r="K50" s="11"/>
      <c r="L50" s="11"/>
      <c r="M50" s="10"/>
      <c r="N50" s="10"/>
      <c r="O50" s="10"/>
      <c r="P50" s="10"/>
      <c r="Q50" s="10"/>
      <c r="R50" s="10"/>
      <c r="S50" s="10"/>
      <c r="T50" s="10"/>
      <c r="U50" s="10"/>
      <c r="V50" s="10"/>
      <c r="W50" s="10"/>
      <c r="X50" s="247"/>
    </row>
    <row r="51" spans="1:24" x14ac:dyDescent="0.15">
      <c r="A51" s="247"/>
      <c r="B51" s="104" t="s">
        <v>25</v>
      </c>
      <c r="C51" s="40"/>
      <c r="D51" s="11"/>
      <c r="E51" s="11"/>
      <c r="F51" s="11"/>
      <c r="G51" s="11"/>
      <c r="H51" s="11"/>
      <c r="I51" s="11"/>
      <c r="J51" s="11"/>
      <c r="K51" s="11"/>
      <c r="L51" s="11"/>
      <c r="M51" s="10"/>
      <c r="N51" s="10"/>
      <c r="O51" s="10"/>
      <c r="P51" s="10"/>
      <c r="Q51" s="10"/>
      <c r="R51" s="10"/>
      <c r="S51" s="10"/>
      <c r="T51" s="10"/>
      <c r="U51" s="10"/>
      <c r="V51" s="10"/>
      <c r="W51" s="10"/>
      <c r="X51" s="247"/>
    </row>
    <row r="52" spans="1:24" x14ac:dyDescent="0.15">
      <c r="A52" s="247"/>
      <c r="B52" s="104" t="s">
        <v>24</v>
      </c>
      <c r="C52" s="40"/>
      <c r="D52" s="11"/>
      <c r="E52" s="11"/>
      <c r="F52" s="11"/>
      <c r="G52" s="11"/>
      <c r="H52" s="11"/>
      <c r="I52" s="11"/>
      <c r="J52" s="11"/>
      <c r="K52" s="11"/>
      <c r="L52" s="11"/>
      <c r="M52" s="10"/>
      <c r="N52" s="10"/>
      <c r="O52" s="10"/>
      <c r="P52" s="10"/>
      <c r="Q52" s="10"/>
      <c r="R52" s="10"/>
      <c r="S52" s="10"/>
      <c r="T52" s="10"/>
      <c r="U52" s="10"/>
      <c r="V52" s="10"/>
      <c r="W52" s="10"/>
      <c r="X52" s="247"/>
    </row>
    <row r="53" spans="1:24" x14ac:dyDescent="0.15">
      <c r="A53" s="248"/>
      <c r="B53" s="104" t="s">
        <v>21</v>
      </c>
      <c r="C53" s="40"/>
      <c r="D53" s="11"/>
      <c r="E53" s="11"/>
      <c r="F53" s="11"/>
      <c r="G53" s="11"/>
      <c r="H53" s="11"/>
      <c r="I53" s="11"/>
      <c r="J53" s="11"/>
      <c r="K53" s="11"/>
      <c r="L53" s="11"/>
      <c r="M53" s="10"/>
      <c r="N53" s="10"/>
      <c r="O53" s="10"/>
      <c r="P53" s="10"/>
      <c r="Q53" s="10"/>
      <c r="R53" s="10"/>
      <c r="S53" s="10"/>
      <c r="T53" s="10"/>
      <c r="U53" s="10"/>
      <c r="V53" s="10"/>
      <c r="W53" s="10"/>
      <c r="X53" s="248"/>
    </row>
  </sheetData>
  <sheetProtection password="C658" sheet="1" objects="1" scenarios="1"/>
  <mergeCells count="6">
    <mergeCell ref="A1:A53"/>
    <mergeCell ref="B1:C1"/>
    <mergeCell ref="X1:X53"/>
    <mergeCell ref="B2:C2"/>
    <mergeCell ref="C39:R39"/>
    <mergeCell ref="B43:H4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99CC00"/>
  </sheetPr>
  <dimension ref="A1:X35"/>
  <sheetViews>
    <sheetView showGridLines="0" workbookViewId="0" xr3:uid="{731C365F-4EDE-5636-9D2D-917179ED8537}">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109" customWidth="1"/>
    <col min="3" max="3" width="52.42578125" customWidth="1"/>
    <col min="4" max="23" width="3.42578125" customWidth="1"/>
    <col min="24" max="24" width="3.28515625" customWidth="1"/>
  </cols>
  <sheetData>
    <row r="1" spans="1:24" ht="74.25" customHeight="1" thickBot="1" x14ac:dyDescent="0.2">
      <c r="A1" s="246" t="s">
        <v>104</v>
      </c>
      <c r="B1" s="240" t="s">
        <v>792</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46" t="s">
        <v>104</v>
      </c>
    </row>
    <row r="2" spans="1:24" ht="15.75" customHeight="1" thickBot="1" x14ac:dyDescent="0.2">
      <c r="A2" s="247"/>
      <c r="B2" s="257" t="s">
        <v>73</v>
      </c>
      <c r="C2" s="258"/>
      <c r="D2" s="34" t="str">
        <f>IF(COUNTIF(D3:D18,"*")&gt;0, IF(COUNTIF(D3:D18,"*")&gt;14, "C", COUNTIF(D3:D18,"*")/15*100),"")</f>
        <v/>
      </c>
      <c r="E2" s="34" t="str">
        <f t="shared" ref="E2:W2" si="0">IF(COUNTIF(E3:E18,"*")&gt;0, IF(COUNTIF(E3:E18,"*")&gt;14, "C", COUNTIF(E3:E18,"*")/15*100),"")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47"/>
    </row>
    <row r="3" spans="1:24" ht="46.5" x14ac:dyDescent="0.15">
      <c r="A3" s="247"/>
      <c r="B3" s="140" t="s">
        <v>130</v>
      </c>
      <c r="C3" s="139" t="s">
        <v>794</v>
      </c>
      <c r="D3" s="15"/>
      <c r="E3" s="15"/>
      <c r="F3" s="15"/>
      <c r="G3" s="15"/>
      <c r="H3" s="15"/>
      <c r="I3" s="15"/>
      <c r="J3" s="15"/>
      <c r="K3" s="15"/>
      <c r="L3" s="15"/>
      <c r="M3" s="15"/>
      <c r="N3" s="15"/>
      <c r="O3" s="15"/>
      <c r="P3" s="15"/>
      <c r="Q3" s="15"/>
      <c r="R3" s="15"/>
      <c r="S3" s="15"/>
      <c r="T3" s="15"/>
      <c r="U3" s="15"/>
      <c r="V3" s="15"/>
      <c r="W3" s="15"/>
      <c r="X3" s="247"/>
    </row>
    <row r="4" spans="1:24" ht="58.5" x14ac:dyDescent="0.15">
      <c r="A4" s="247"/>
      <c r="B4" s="105" t="s">
        <v>105</v>
      </c>
      <c r="C4" s="139" t="s">
        <v>795</v>
      </c>
      <c r="D4" s="15"/>
      <c r="E4" s="15"/>
      <c r="F4" s="15"/>
      <c r="G4" s="15"/>
      <c r="H4" s="15"/>
      <c r="I4" s="15"/>
      <c r="J4" s="15"/>
      <c r="K4" s="15"/>
      <c r="L4" s="15"/>
      <c r="M4" s="15"/>
      <c r="N4" s="15"/>
      <c r="O4" s="15"/>
      <c r="P4" s="15"/>
      <c r="Q4" s="15"/>
      <c r="R4" s="15"/>
      <c r="S4" s="15"/>
      <c r="T4" s="15"/>
      <c r="U4" s="15"/>
      <c r="V4" s="15"/>
      <c r="W4" s="15"/>
      <c r="X4" s="247"/>
    </row>
    <row r="5" spans="1:24" ht="24" x14ac:dyDescent="0.15">
      <c r="A5" s="247"/>
      <c r="B5" s="102">
        <v>2</v>
      </c>
      <c r="C5" s="139" t="s">
        <v>796</v>
      </c>
      <c r="D5" s="15"/>
      <c r="E5" s="15"/>
      <c r="F5" s="15"/>
      <c r="G5" s="15"/>
      <c r="H5" s="15"/>
      <c r="I5" s="15"/>
      <c r="J5" s="15"/>
      <c r="K5" s="15"/>
      <c r="L5" s="15"/>
      <c r="M5" s="15"/>
      <c r="N5" s="15"/>
      <c r="O5" s="15"/>
      <c r="P5" s="15"/>
      <c r="Q5" s="15"/>
      <c r="R5" s="15"/>
      <c r="S5" s="15"/>
      <c r="T5" s="15"/>
      <c r="U5" s="15"/>
      <c r="V5" s="15"/>
      <c r="W5" s="15"/>
      <c r="X5" s="247"/>
    </row>
    <row r="6" spans="1:24" ht="58.5" x14ac:dyDescent="0.15">
      <c r="A6" s="247"/>
      <c r="B6" s="135">
        <v>3</v>
      </c>
      <c r="C6" s="139" t="s">
        <v>797</v>
      </c>
      <c r="D6" s="15"/>
      <c r="E6" s="15"/>
      <c r="F6" s="15"/>
      <c r="G6" s="15"/>
      <c r="H6" s="15"/>
      <c r="I6" s="15"/>
      <c r="J6" s="15"/>
      <c r="K6" s="15"/>
      <c r="L6" s="15"/>
      <c r="M6" s="15"/>
      <c r="N6" s="15"/>
      <c r="O6" s="15"/>
      <c r="P6" s="15"/>
      <c r="Q6" s="15"/>
      <c r="R6" s="15"/>
      <c r="S6" s="15"/>
      <c r="T6" s="15"/>
      <c r="U6" s="15"/>
      <c r="V6" s="15"/>
      <c r="W6" s="15"/>
      <c r="X6" s="247"/>
    </row>
    <row r="7" spans="1:24" ht="69.75" x14ac:dyDescent="0.15">
      <c r="A7" s="247"/>
      <c r="B7" s="140" t="s">
        <v>132</v>
      </c>
      <c r="C7" s="139" t="s">
        <v>798</v>
      </c>
      <c r="D7" s="15"/>
      <c r="E7" s="15"/>
      <c r="F7" s="15"/>
      <c r="G7" s="15"/>
      <c r="H7" s="15"/>
      <c r="I7" s="15"/>
      <c r="J7" s="15"/>
      <c r="K7" s="15"/>
      <c r="L7" s="15"/>
      <c r="M7" s="15"/>
      <c r="N7" s="15"/>
      <c r="O7" s="15"/>
      <c r="P7" s="15"/>
      <c r="Q7" s="15"/>
      <c r="R7" s="15"/>
      <c r="S7" s="15"/>
      <c r="T7" s="15"/>
      <c r="U7" s="15"/>
      <c r="V7" s="15"/>
      <c r="W7" s="15"/>
      <c r="X7" s="247"/>
    </row>
    <row r="8" spans="1:24" ht="35.25" x14ac:dyDescent="0.15">
      <c r="A8" s="247"/>
      <c r="B8" s="140" t="s">
        <v>134</v>
      </c>
      <c r="C8" s="139" t="s">
        <v>799</v>
      </c>
      <c r="D8" s="15"/>
      <c r="E8" s="15"/>
      <c r="F8" s="15"/>
      <c r="G8" s="15"/>
      <c r="H8" s="15"/>
      <c r="I8" s="15"/>
      <c r="J8" s="15"/>
      <c r="K8" s="15"/>
      <c r="L8" s="15"/>
      <c r="M8" s="15"/>
      <c r="N8" s="15"/>
      <c r="O8" s="15"/>
      <c r="P8" s="15"/>
      <c r="Q8" s="15"/>
      <c r="R8" s="15"/>
      <c r="S8" s="15"/>
      <c r="T8" s="15"/>
      <c r="U8" s="15"/>
      <c r="V8" s="15"/>
      <c r="W8" s="15"/>
      <c r="X8" s="247"/>
    </row>
    <row r="9" spans="1:24" x14ac:dyDescent="0.15">
      <c r="A9" s="247"/>
      <c r="B9" s="140" t="s">
        <v>136</v>
      </c>
      <c r="C9" s="139" t="s">
        <v>827</v>
      </c>
      <c r="D9" s="15"/>
      <c r="E9" s="15"/>
      <c r="F9" s="15"/>
      <c r="G9" s="15"/>
      <c r="H9" s="15"/>
      <c r="I9" s="15"/>
      <c r="J9" s="15"/>
      <c r="K9" s="15"/>
      <c r="L9" s="15"/>
      <c r="M9" s="15"/>
      <c r="N9" s="15"/>
      <c r="O9" s="15"/>
      <c r="P9" s="15"/>
      <c r="Q9" s="15"/>
      <c r="R9" s="15"/>
      <c r="S9" s="15"/>
      <c r="T9" s="15"/>
      <c r="U9" s="15"/>
      <c r="V9" s="15"/>
      <c r="W9" s="15"/>
      <c r="X9" s="247"/>
    </row>
    <row r="10" spans="1:24" x14ac:dyDescent="0.15">
      <c r="A10" s="247"/>
      <c r="B10" s="140" t="s">
        <v>137</v>
      </c>
      <c r="C10" s="139" t="s">
        <v>800</v>
      </c>
      <c r="D10" s="12"/>
      <c r="E10" s="12"/>
      <c r="F10" s="12"/>
      <c r="G10" s="12"/>
      <c r="H10" s="12"/>
      <c r="I10" s="12"/>
      <c r="J10" s="12"/>
      <c r="K10" s="12"/>
      <c r="L10" s="12"/>
      <c r="M10" s="12"/>
      <c r="N10" s="12"/>
      <c r="O10" s="12"/>
      <c r="P10" s="12"/>
      <c r="Q10" s="12"/>
      <c r="R10" s="12"/>
      <c r="S10" s="12"/>
      <c r="T10" s="12"/>
      <c r="U10" s="12"/>
      <c r="V10" s="12"/>
      <c r="W10" s="12"/>
      <c r="X10" s="247"/>
    </row>
    <row r="11" spans="1:24" ht="35.25" x14ac:dyDescent="0.15">
      <c r="A11" s="247"/>
      <c r="B11" s="140" t="s">
        <v>140</v>
      </c>
      <c r="C11" s="139" t="s">
        <v>801</v>
      </c>
      <c r="D11" s="15"/>
      <c r="E11" s="15"/>
      <c r="F11" s="15"/>
      <c r="G11" s="15"/>
      <c r="H11" s="15"/>
      <c r="I11" s="15"/>
      <c r="J11" s="15"/>
      <c r="K11" s="15"/>
      <c r="L11" s="15"/>
      <c r="M11" s="15"/>
      <c r="N11" s="15"/>
      <c r="O11" s="15"/>
      <c r="P11" s="15"/>
      <c r="Q11" s="15"/>
      <c r="R11" s="15"/>
      <c r="S11" s="15"/>
      <c r="T11" s="15"/>
      <c r="U11" s="15"/>
      <c r="V11" s="15"/>
      <c r="W11" s="15"/>
      <c r="X11" s="247"/>
    </row>
    <row r="12" spans="1:24" ht="24" x14ac:dyDescent="0.15">
      <c r="A12" s="247"/>
      <c r="B12" s="140" t="s">
        <v>142</v>
      </c>
      <c r="C12" s="139" t="s">
        <v>802</v>
      </c>
      <c r="D12" s="15"/>
      <c r="E12" s="15"/>
      <c r="F12" s="15"/>
      <c r="G12" s="15"/>
      <c r="H12" s="15"/>
      <c r="I12" s="15"/>
      <c r="J12" s="15"/>
      <c r="K12" s="15"/>
      <c r="L12" s="15"/>
      <c r="M12" s="15"/>
      <c r="N12" s="15"/>
      <c r="O12" s="15"/>
      <c r="P12" s="15"/>
      <c r="Q12" s="15"/>
      <c r="R12" s="15"/>
      <c r="S12" s="15"/>
      <c r="T12" s="15"/>
      <c r="U12" s="15"/>
      <c r="V12" s="15"/>
      <c r="W12" s="15"/>
      <c r="X12" s="247"/>
    </row>
    <row r="13" spans="1:24" ht="24" x14ac:dyDescent="0.15">
      <c r="A13" s="247"/>
      <c r="B13" s="135">
        <v>6</v>
      </c>
      <c r="C13" s="139" t="s">
        <v>803</v>
      </c>
      <c r="D13" s="99"/>
      <c r="E13" s="99"/>
      <c r="F13" s="99"/>
      <c r="G13" s="99"/>
      <c r="H13" s="99"/>
      <c r="I13" s="99"/>
      <c r="J13" s="99"/>
      <c r="K13" s="99"/>
      <c r="L13" s="99"/>
      <c r="M13" s="99"/>
      <c r="N13" s="99"/>
      <c r="O13" s="99"/>
      <c r="P13" s="99"/>
      <c r="Q13" s="99"/>
      <c r="R13" s="99"/>
      <c r="S13" s="99"/>
      <c r="T13" s="99"/>
      <c r="U13" s="99"/>
      <c r="V13" s="99"/>
      <c r="W13" s="99"/>
      <c r="X13" s="247"/>
    </row>
    <row r="14" spans="1:24" ht="24" x14ac:dyDescent="0.15">
      <c r="A14" s="247"/>
      <c r="B14" s="140" t="s">
        <v>155</v>
      </c>
      <c r="C14" s="142" t="s">
        <v>828</v>
      </c>
      <c r="D14" s="15"/>
      <c r="E14" s="15"/>
      <c r="F14" s="15"/>
      <c r="G14" s="15"/>
      <c r="H14" s="15"/>
      <c r="I14" s="15"/>
      <c r="J14" s="15"/>
      <c r="K14" s="15"/>
      <c r="L14" s="15"/>
      <c r="M14" s="15"/>
      <c r="N14" s="15"/>
      <c r="O14" s="15"/>
      <c r="P14" s="15"/>
      <c r="Q14" s="15"/>
      <c r="R14" s="15"/>
      <c r="S14" s="15"/>
      <c r="T14" s="15"/>
      <c r="U14" s="15"/>
      <c r="V14" s="15"/>
      <c r="W14" s="15"/>
      <c r="X14" s="247"/>
    </row>
    <row r="15" spans="1:24" ht="24" x14ac:dyDescent="0.15">
      <c r="A15" s="247"/>
      <c r="B15" s="140" t="s">
        <v>157</v>
      </c>
      <c r="C15" s="142" t="s">
        <v>804</v>
      </c>
      <c r="D15" s="15"/>
      <c r="E15" s="15"/>
      <c r="F15" s="15"/>
      <c r="G15" s="15"/>
      <c r="H15" s="15"/>
      <c r="I15" s="15"/>
      <c r="J15" s="15"/>
      <c r="K15" s="15"/>
      <c r="L15" s="15"/>
      <c r="M15" s="15"/>
      <c r="N15" s="15"/>
      <c r="O15" s="15"/>
      <c r="P15" s="15"/>
      <c r="Q15" s="15"/>
      <c r="R15" s="15"/>
      <c r="S15" s="15"/>
      <c r="T15" s="15"/>
      <c r="U15" s="15"/>
      <c r="V15" s="15"/>
      <c r="W15" s="15"/>
      <c r="X15" s="247"/>
    </row>
    <row r="16" spans="1:24" ht="35.25" x14ac:dyDescent="0.15">
      <c r="A16" s="247"/>
      <c r="B16" s="140" t="s">
        <v>197</v>
      </c>
      <c r="C16" s="142" t="s">
        <v>805</v>
      </c>
      <c r="D16" s="15"/>
      <c r="E16" s="15"/>
      <c r="F16" s="15"/>
      <c r="G16" s="15"/>
      <c r="H16" s="15"/>
      <c r="I16" s="15"/>
      <c r="J16" s="15"/>
      <c r="K16" s="15"/>
      <c r="L16" s="15"/>
      <c r="M16" s="15"/>
      <c r="N16" s="15"/>
      <c r="O16" s="15"/>
      <c r="P16" s="15"/>
      <c r="Q16" s="15"/>
      <c r="R16" s="15"/>
      <c r="S16" s="15"/>
      <c r="T16" s="15"/>
      <c r="U16" s="15"/>
      <c r="V16" s="15"/>
      <c r="W16" s="15"/>
      <c r="X16" s="247"/>
    </row>
    <row r="17" spans="1:24" ht="46.5" x14ac:dyDescent="0.15">
      <c r="A17" s="247"/>
      <c r="B17" s="135">
        <v>7</v>
      </c>
      <c r="C17" s="139" t="s">
        <v>806</v>
      </c>
      <c r="D17" s="15"/>
      <c r="E17" s="15"/>
      <c r="F17" s="15"/>
      <c r="G17" s="15"/>
      <c r="H17" s="15"/>
      <c r="I17" s="15"/>
      <c r="J17" s="15"/>
      <c r="K17" s="15"/>
      <c r="L17" s="15"/>
      <c r="M17" s="15"/>
      <c r="N17" s="15"/>
      <c r="O17" s="15"/>
      <c r="P17" s="15"/>
      <c r="Q17" s="15"/>
      <c r="R17" s="15"/>
      <c r="S17" s="15"/>
      <c r="T17" s="15"/>
      <c r="U17" s="15"/>
      <c r="V17" s="15"/>
      <c r="W17" s="15"/>
      <c r="X17" s="247"/>
    </row>
    <row r="18" spans="1:24" ht="35.25" x14ac:dyDescent="0.15">
      <c r="A18" s="247"/>
      <c r="B18" s="135">
        <v>8</v>
      </c>
      <c r="C18" s="139" t="s">
        <v>807</v>
      </c>
      <c r="D18" s="15"/>
      <c r="E18" s="15"/>
      <c r="F18" s="15"/>
      <c r="G18" s="15"/>
      <c r="H18" s="15"/>
      <c r="I18" s="15"/>
      <c r="J18" s="15"/>
      <c r="K18" s="15"/>
      <c r="L18" s="15"/>
      <c r="M18" s="15"/>
      <c r="N18" s="15"/>
      <c r="O18" s="15"/>
      <c r="P18" s="15"/>
      <c r="Q18" s="15"/>
      <c r="R18" s="15"/>
      <c r="S18" s="15"/>
      <c r="T18" s="15"/>
      <c r="U18" s="15"/>
      <c r="V18" s="15"/>
      <c r="W18" s="15"/>
      <c r="X18" s="247"/>
    </row>
    <row r="19" spans="1:24" x14ac:dyDescent="0.15">
      <c r="A19" s="247"/>
      <c r="X19" s="247"/>
    </row>
    <row r="20" spans="1:24" ht="12.75" customHeight="1" x14ac:dyDescent="0.15">
      <c r="A20" s="247"/>
      <c r="B20" s="103"/>
      <c r="C20" s="9"/>
      <c r="D20" s="11"/>
      <c r="E20" s="11"/>
      <c r="F20" s="11"/>
      <c r="G20" s="11"/>
      <c r="H20" s="11"/>
      <c r="I20" s="11"/>
      <c r="J20" s="11"/>
      <c r="K20" s="11"/>
      <c r="L20" s="11"/>
      <c r="M20" s="10"/>
      <c r="N20" s="10"/>
      <c r="O20" s="10"/>
      <c r="P20" s="10"/>
      <c r="Q20" s="10"/>
      <c r="R20" s="10"/>
      <c r="S20" s="10"/>
      <c r="T20" s="10"/>
      <c r="U20" s="10"/>
      <c r="V20" s="10"/>
      <c r="W20" s="10"/>
      <c r="X20" s="247"/>
    </row>
    <row r="21" spans="1:24" ht="25.5" customHeight="1" x14ac:dyDescent="0.15">
      <c r="A21" s="247"/>
      <c r="B21" s="103"/>
      <c r="C21" s="234" t="str">
        <f>Instructions!B14</f>
        <v>For a printed copy of the full text of the exact requirements, please get a merit badge book from your local scout shop, or go to boyslife.org/merit-badges/</v>
      </c>
      <c r="D21" s="243"/>
      <c r="E21" s="243"/>
      <c r="F21" s="243"/>
      <c r="G21" s="243"/>
      <c r="H21" s="243"/>
      <c r="I21" s="243"/>
      <c r="J21" s="243"/>
      <c r="K21" s="243"/>
      <c r="L21" s="243"/>
      <c r="M21" s="243"/>
      <c r="N21" s="243"/>
      <c r="O21" s="243"/>
      <c r="P21" s="243"/>
      <c r="Q21" s="243"/>
      <c r="R21" s="243"/>
      <c r="X21" s="247"/>
    </row>
    <row r="22" spans="1:24" x14ac:dyDescent="0.15">
      <c r="A22" s="247"/>
      <c r="B22" s="103"/>
      <c r="C22" s="36" t="s">
        <v>793</v>
      </c>
      <c r="D22" s="36"/>
      <c r="E22" s="36"/>
      <c r="F22" s="36"/>
      <c r="G22" s="36"/>
      <c r="H22" s="36"/>
      <c r="I22" s="36"/>
      <c r="J22" s="11"/>
      <c r="K22" s="11"/>
      <c r="L22" s="11"/>
      <c r="M22" s="10"/>
      <c r="N22" s="10"/>
      <c r="O22" s="10"/>
      <c r="P22" s="10"/>
      <c r="Q22" s="10"/>
      <c r="R22" s="10"/>
      <c r="S22" s="10"/>
      <c r="T22" s="10"/>
      <c r="U22" s="10"/>
      <c r="V22" s="10"/>
      <c r="W22" s="10"/>
      <c r="X22" s="247"/>
    </row>
    <row r="23" spans="1:24" ht="12.75" customHeight="1" x14ac:dyDescent="0.15">
      <c r="A23" s="247"/>
      <c r="B23" s="103"/>
      <c r="C23" s="9"/>
      <c r="D23" s="11"/>
      <c r="E23" s="11"/>
      <c r="F23" s="11"/>
      <c r="G23" s="11"/>
      <c r="H23" s="11"/>
      <c r="I23" s="11"/>
      <c r="J23" s="11"/>
      <c r="K23" s="11"/>
      <c r="L23" s="11"/>
      <c r="M23" s="10"/>
      <c r="N23" s="10"/>
      <c r="O23" s="10"/>
      <c r="P23" s="10"/>
      <c r="Q23" s="10"/>
      <c r="R23" s="10"/>
      <c r="S23" s="10"/>
      <c r="T23" s="10"/>
      <c r="U23" s="10"/>
      <c r="V23" s="10"/>
      <c r="W23" s="10"/>
      <c r="X23" s="247"/>
    </row>
    <row r="24" spans="1:24" ht="12.75" customHeight="1" x14ac:dyDescent="0.15">
      <c r="A24" s="247"/>
      <c r="B24" s="103"/>
      <c r="C24" s="9"/>
      <c r="D24" s="11"/>
      <c r="E24" s="11"/>
      <c r="F24" s="11"/>
      <c r="G24" s="11"/>
      <c r="H24" s="11"/>
      <c r="I24" s="11"/>
      <c r="J24" s="11"/>
      <c r="K24" s="11"/>
      <c r="L24" s="11"/>
      <c r="M24" s="10"/>
      <c r="N24" s="10"/>
      <c r="O24" s="10"/>
      <c r="P24" s="10"/>
      <c r="Q24" s="10"/>
      <c r="R24" s="10"/>
      <c r="S24" s="10"/>
      <c r="T24" s="10"/>
      <c r="U24" s="10"/>
      <c r="V24" s="10"/>
      <c r="W24" s="10"/>
      <c r="X24" s="247"/>
    </row>
    <row r="25" spans="1:24" x14ac:dyDescent="0.15">
      <c r="A25" s="247"/>
      <c r="B25" s="271" t="s">
        <v>103</v>
      </c>
      <c r="C25" s="272"/>
      <c r="D25" s="272"/>
      <c r="E25" s="272"/>
      <c r="F25" s="272"/>
      <c r="G25" s="272"/>
      <c r="H25" s="272"/>
      <c r="I25" s="17"/>
      <c r="J25" s="17"/>
      <c r="K25" s="17"/>
      <c r="L25" s="17"/>
      <c r="M25" s="10"/>
      <c r="N25" s="10"/>
      <c r="O25" s="10"/>
      <c r="P25" s="10"/>
      <c r="Q25" s="10"/>
      <c r="R25" s="10"/>
      <c r="S25" s="10"/>
      <c r="T25" s="10"/>
      <c r="U25" s="10"/>
      <c r="V25" s="10"/>
      <c r="W25" s="10"/>
      <c r="X25" s="247"/>
    </row>
    <row r="26" spans="1:24" x14ac:dyDescent="0.15">
      <c r="A26" s="247"/>
      <c r="B26" s="104" t="s">
        <v>19</v>
      </c>
      <c r="C26" s="39"/>
      <c r="D26" s="11"/>
      <c r="E26" s="11"/>
      <c r="F26" s="11"/>
      <c r="G26" s="11"/>
      <c r="H26" s="11"/>
      <c r="I26" s="11"/>
      <c r="J26" s="11"/>
      <c r="K26" s="11"/>
      <c r="L26" s="11"/>
      <c r="M26" s="10"/>
      <c r="N26" s="10"/>
      <c r="O26" s="10"/>
      <c r="P26" s="10"/>
      <c r="Q26" s="10"/>
      <c r="R26" s="10"/>
      <c r="S26" s="10"/>
      <c r="T26" s="10"/>
      <c r="U26" s="10"/>
      <c r="V26" s="10"/>
      <c r="W26" s="10"/>
      <c r="X26" s="247"/>
    </row>
    <row r="27" spans="1:24" x14ac:dyDescent="0.15">
      <c r="A27" s="247"/>
      <c r="B27" s="104" t="s">
        <v>20</v>
      </c>
      <c r="C27" s="40"/>
      <c r="D27" s="11"/>
      <c r="E27" s="11"/>
      <c r="F27" s="11"/>
      <c r="G27" s="11"/>
      <c r="H27" s="11"/>
      <c r="I27" s="11"/>
      <c r="J27" s="11"/>
      <c r="K27" s="11"/>
      <c r="L27" s="11"/>
      <c r="M27" s="10"/>
      <c r="N27" s="10"/>
      <c r="O27" s="10"/>
      <c r="P27" s="10"/>
      <c r="Q27" s="10"/>
      <c r="R27" s="10"/>
      <c r="S27" s="10"/>
      <c r="T27" s="10"/>
      <c r="U27" s="10"/>
      <c r="V27" s="10"/>
      <c r="W27" s="10"/>
      <c r="X27" s="247"/>
    </row>
    <row r="28" spans="1:24" x14ac:dyDescent="0.15">
      <c r="A28" s="247"/>
      <c r="B28" s="104" t="s">
        <v>29</v>
      </c>
      <c r="C28" s="40"/>
      <c r="D28" s="11"/>
      <c r="E28" s="11"/>
      <c r="F28" s="11"/>
      <c r="G28" s="11"/>
      <c r="H28" s="11"/>
      <c r="I28" s="11"/>
      <c r="J28" s="11"/>
      <c r="K28" s="11"/>
      <c r="L28" s="11"/>
      <c r="M28" s="10"/>
      <c r="N28" s="10"/>
      <c r="O28" s="10"/>
      <c r="P28" s="10"/>
      <c r="Q28" s="10"/>
      <c r="R28" s="10"/>
      <c r="S28" s="10"/>
      <c r="T28" s="10"/>
      <c r="U28" s="10"/>
      <c r="V28" s="10"/>
      <c r="W28" s="10"/>
      <c r="X28" s="247"/>
    </row>
    <row r="29" spans="1:24" x14ac:dyDescent="0.15">
      <c r="A29" s="247"/>
      <c r="B29" s="104" t="s">
        <v>30</v>
      </c>
      <c r="C29" s="40"/>
      <c r="D29" s="11"/>
      <c r="E29" s="11"/>
      <c r="F29" s="11"/>
      <c r="G29" s="11"/>
      <c r="H29" s="11"/>
      <c r="I29" s="11"/>
      <c r="J29" s="11"/>
      <c r="K29" s="11"/>
      <c r="L29" s="11"/>
      <c r="M29" s="10"/>
      <c r="N29" s="10"/>
      <c r="O29" s="10"/>
      <c r="P29" s="10"/>
      <c r="Q29" s="10"/>
      <c r="R29" s="10"/>
      <c r="S29" s="10"/>
      <c r="T29" s="10"/>
      <c r="U29" s="10"/>
      <c r="V29" s="10"/>
      <c r="W29" s="10"/>
      <c r="X29" s="247"/>
    </row>
    <row r="30" spans="1:24" x14ac:dyDescent="0.15">
      <c r="A30" s="247"/>
      <c r="B30" s="104" t="s">
        <v>31</v>
      </c>
      <c r="C30" s="40"/>
      <c r="D30" s="11"/>
      <c r="E30" s="11"/>
      <c r="F30" s="11"/>
      <c r="G30" s="11"/>
      <c r="H30" s="11"/>
      <c r="I30" s="11"/>
      <c r="J30" s="11"/>
      <c r="K30" s="11"/>
      <c r="L30" s="11"/>
      <c r="M30" s="10"/>
      <c r="N30" s="10"/>
      <c r="O30" s="10"/>
      <c r="P30" s="10"/>
      <c r="Q30" s="10"/>
      <c r="R30" s="10"/>
      <c r="S30" s="10"/>
      <c r="T30" s="10"/>
      <c r="U30" s="10"/>
      <c r="V30" s="10"/>
      <c r="W30" s="10"/>
      <c r="X30" s="247"/>
    </row>
    <row r="31" spans="1:24" x14ac:dyDescent="0.15">
      <c r="A31" s="247"/>
      <c r="B31" s="104" t="s">
        <v>32</v>
      </c>
      <c r="C31" s="40"/>
      <c r="D31" s="11"/>
      <c r="E31" s="11"/>
      <c r="F31" s="11"/>
      <c r="G31" s="11"/>
      <c r="H31" s="11"/>
      <c r="I31" s="11"/>
      <c r="J31" s="11"/>
      <c r="K31" s="11"/>
      <c r="L31" s="11"/>
      <c r="M31" s="10"/>
      <c r="N31" s="10"/>
      <c r="O31" s="10"/>
      <c r="P31" s="10"/>
      <c r="Q31" s="10"/>
      <c r="R31" s="10"/>
      <c r="S31" s="10"/>
      <c r="T31" s="10"/>
      <c r="U31" s="10"/>
      <c r="V31" s="10"/>
      <c r="W31" s="10"/>
      <c r="X31" s="247"/>
    </row>
    <row r="32" spans="1:24" x14ac:dyDescent="0.15">
      <c r="A32" s="247"/>
      <c r="B32" s="104" t="s">
        <v>33</v>
      </c>
      <c r="C32" s="40"/>
      <c r="D32" s="11"/>
      <c r="E32" s="11"/>
      <c r="F32" s="11"/>
      <c r="G32" s="11"/>
      <c r="H32" s="11"/>
      <c r="I32" s="11"/>
      <c r="J32" s="11"/>
      <c r="K32" s="11"/>
      <c r="L32" s="11"/>
      <c r="M32" s="10"/>
      <c r="N32" s="10"/>
      <c r="O32" s="10"/>
      <c r="P32" s="10"/>
      <c r="Q32" s="10"/>
      <c r="R32" s="10"/>
      <c r="S32" s="10"/>
      <c r="T32" s="10"/>
      <c r="U32" s="10"/>
      <c r="V32" s="10"/>
      <c r="W32" s="10"/>
      <c r="X32" s="247"/>
    </row>
    <row r="33" spans="1:24" x14ac:dyDescent="0.15">
      <c r="A33" s="247"/>
      <c r="B33" s="104" t="s">
        <v>25</v>
      </c>
      <c r="C33" s="40"/>
      <c r="D33" s="11"/>
      <c r="E33" s="11"/>
      <c r="F33" s="11"/>
      <c r="G33" s="11"/>
      <c r="H33" s="11"/>
      <c r="I33" s="11"/>
      <c r="J33" s="11"/>
      <c r="K33" s="11"/>
      <c r="L33" s="11"/>
      <c r="M33" s="10"/>
      <c r="N33" s="10"/>
      <c r="O33" s="10"/>
      <c r="P33" s="10"/>
      <c r="Q33" s="10"/>
      <c r="R33" s="10"/>
      <c r="S33" s="10"/>
      <c r="T33" s="10"/>
      <c r="U33" s="10"/>
      <c r="V33" s="10"/>
      <c r="W33" s="10"/>
      <c r="X33" s="247"/>
    </row>
    <row r="34" spans="1:24" x14ac:dyDescent="0.15">
      <c r="A34" s="247"/>
      <c r="B34" s="104" t="s">
        <v>24</v>
      </c>
      <c r="C34" s="40"/>
      <c r="D34" s="11"/>
      <c r="E34" s="11"/>
      <c r="F34" s="11"/>
      <c r="G34" s="11"/>
      <c r="H34" s="11"/>
      <c r="I34" s="11"/>
      <c r="J34" s="11"/>
      <c r="K34" s="11"/>
      <c r="L34" s="11"/>
      <c r="M34" s="10"/>
      <c r="N34" s="10"/>
      <c r="O34" s="10"/>
      <c r="P34" s="10"/>
      <c r="Q34" s="10"/>
      <c r="R34" s="10"/>
      <c r="S34" s="10"/>
      <c r="T34" s="10"/>
      <c r="U34" s="10"/>
      <c r="V34" s="10"/>
      <c r="W34" s="10"/>
      <c r="X34" s="247"/>
    </row>
    <row r="35" spans="1:24" x14ac:dyDescent="0.15">
      <c r="A35" s="248"/>
      <c r="B35" s="104" t="s">
        <v>21</v>
      </c>
      <c r="C35" s="40"/>
      <c r="D35" s="11"/>
      <c r="E35" s="11"/>
      <c r="F35" s="11"/>
      <c r="G35" s="11"/>
      <c r="H35" s="11"/>
      <c r="I35" s="11"/>
      <c r="J35" s="11"/>
      <c r="K35" s="11"/>
      <c r="L35" s="11"/>
      <c r="M35" s="10"/>
      <c r="N35" s="10"/>
      <c r="O35" s="10"/>
      <c r="P35" s="10"/>
      <c r="Q35" s="10"/>
      <c r="R35" s="10"/>
      <c r="S35" s="10"/>
      <c r="T35" s="10"/>
      <c r="U35" s="10"/>
      <c r="V35" s="10"/>
      <c r="W35" s="10"/>
      <c r="X35" s="248"/>
    </row>
  </sheetData>
  <sheetProtection password="C658" sheet="1" objects="1" scenarios="1" selectLockedCells="1"/>
  <mergeCells count="6">
    <mergeCell ref="A1:A35"/>
    <mergeCell ref="B1:C1"/>
    <mergeCell ref="X1:X35"/>
    <mergeCell ref="B2:C2"/>
    <mergeCell ref="C21:R21"/>
    <mergeCell ref="B25:H25"/>
  </mergeCells>
  <phoneticPr fontId="11" type="noConversion"/>
  <hyperlinks>
    <hyperlink ref="C22" r:id="rId1" xr:uid="{00000000-0004-0000-1400-000000000000}"/>
  </hyperlinks>
  <pageMargins left="0.75" right="0.25" top="1" bottom="1" header="0.5" footer="0.5"/>
  <pageSetup orientation="portrait" horizontalDpi="4294967293" verticalDpi="0" r:id="rId2"/>
  <headerFooter alignWithMargins="0">
    <oddHeader>&amp;C&amp;"Arial,Bold"&amp;14EagleRequiredTrax&amp;"Arial,Regular"&amp;10
&amp;"Arial,Bold"&amp;12Swimming Merit Badge - &amp;D</oddHead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2"/>
  </sheetPr>
  <dimension ref="A1:X18"/>
  <sheetViews>
    <sheetView showGridLines="0" workbookViewId="0" xr3:uid="{0801C90D-E949-51CC-9495-7D82D7DEDABF}">
      <selection activeCell="C2" sqref="C2"/>
    </sheetView>
  </sheetViews>
  <sheetFormatPr defaultRowHeight="12.75" x14ac:dyDescent="0.15"/>
  <cols>
    <col min="1" max="1" width="3.42578125" customWidth="1"/>
    <col min="2" max="2" width="4.28515625" customWidth="1"/>
    <col min="3" max="3" width="34.7109375" customWidth="1"/>
    <col min="4" max="24" width="3.42578125" customWidth="1"/>
  </cols>
  <sheetData>
    <row r="1" spans="1:24" ht="74.25" customHeight="1" x14ac:dyDescent="0.15">
      <c r="A1" s="254" t="s">
        <v>107</v>
      </c>
      <c r="B1" s="288" t="s">
        <v>108</v>
      </c>
      <c r="C1" s="289"/>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107</v>
      </c>
    </row>
    <row r="2" spans="1:24" s="62" customFormat="1" x14ac:dyDescent="0.15">
      <c r="A2" s="255"/>
      <c r="B2" s="48">
        <v>1</v>
      </c>
      <c r="C2" s="56" t="s">
        <v>16</v>
      </c>
      <c r="D2" s="55" t="str">
        <f>'First Aid'!D2</f>
        <v/>
      </c>
      <c r="E2" s="55" t="str">
        <f>'First Aid'!E2</f>
        <v/>
      </c>
      <c r="F2" s="55" t="str">
        <f>'First Aid'!F2</f>
        <v/>
      </c>
      <c r="G2" s="55" t="str">
        <f>'First Aid'!G2</f>
        <v/>
      </c>
      <c r="H2" s="55" t="str">
        <f>'First Aid'!H2</f>
        <v/>
      </c>
      <c r="I2" s="55" t="str">
        <f>'First Aid'!I2</f>
        <v/>
      </c>
      <c r="J2" s="55" t="str">
        <f>'First Aid'!J2</f>
        <v/>
      </c>
      <c r="K2" s="55" t="str">
        <f>'First Aid'!K2</f>
        <v/>
      </c>
      <c r="L2" s="55" t="str">
        <f>'First Aid'!L2</f>
        <v/>
      </c>
      <c r="M2" s="55" t="str">
        <f>'First Aid'!M2</f>
        <v/>
      </c>
      <c r="N2" s="55" t="str">
        <f>'First Aid'!N2</f>
        <v/>
      </c>
      <c r="O2" s="55" t="str">
        <f>'First Aid'!O2</f>
        <v/>
      </c>
      <c r="P2" s="55" t="str">
        <f>'First Aid'!P2</f>
        <v/>
      </c>
      <c r="Q2" s="55" t="str">
        <f>'First Aid'!Q2</f>
        <v/>
      </c>
      <c r="R2" s="55" t="str">
        <f>'First Aid'!R2</f>
        <v/>
      </c>
      <c r="S2" s="55" t="str">
        <f>'First Aid'!S2</f>
        <v/>
      </c>
      <c r="T2" s="55" t="str">
        <f>'First Aid'!T2</f>
        <v/>
      </c>
      <c r="U2" s="55" t="str">
        <f>'First Aid'!U2</f>
        <v/>
      </c>
      <c r="V2" s="55" t="str">
        <f>'First Aid'!V2</f>
        <v/>
      </c>
      <c r="W2" s="55" t="str">
        <f>'First Aid'!W2</f>
        <v/>
      </c>
      <c r="X2" s="255"/>
    </row>
    <row r="3" spans="1:24" s="62" customFormat="1" x14ac:dyDescent="0.15">
      <c r="A3" s="255"/>
      <c r="B3" s="89">
        <v>2</v>
      </c>
      <c r="C3" s="90" t="s">
        <v>34</v>
      </c>
      <c r="D3" s="55" t="str">
        <f>'Citizenship in the Community'!D2</f>
        <v/>
      </c>
      <c r="E3" s="55" t="str">
        <f>'Citizenship in the Community'!E2</f>
        <v/>
      </c>
      <c r="F3" s="55" t="str">
        <f>'Citizenship in the Community'!F2</f>
        <v/>
      </c>
      <c r="G3" s="55" t="str">
        <f>'Citizenship in the Community'!G2</f>
        <v/>
      </c>
      <c r="H3" s="55" t="str">
        <f>'Citizenship in the Community'!H2</f>
        <v/>
      </c>
      <c r="I3" s="55" t="str">
        <f>'Citizenship in the Community'!I2</f>
        <v/>
      </c>
      <c r="J3" s="55" t="str">
        <f>'Citizenship in the Community'!J2</f>
        <v/>
      </c>
      <c r="K3" s="55" t="str">
        <f>'Citizenship in the Community'!K2</f>
        <v/>
      </c>
      <c r="L3" s="55" t="str">
        <f>'Citizenship in the Community'!L2</f>
        <v/>
      </c>
      <c r="M3" s="55" t="str">
        <f>'Citizenship in the Community'!M2</f>
        <v/>
      </c>
      <c r="N3" s="55" t="str">
        <f>'Citizenship in the Community'!N2</f>
        <v/>
      </c>
      <c r="O3" s="55" t="str">
        <f>'Citizenship in the Community'!O2</f>
        <v/>
      </c>
      <c r="P3" s="55" t="str">
        <f>'Citizenship in the Community'!P2</f>
        <v/>
      </c>
      <c r="Q3" s="55" t="str">
        <f>'Citizenship in the Community'!Q2</f>
        <v/>
      </c>
      <c r="R3" s="55" t="str">
        <f>'Citizenship in the Community'!R2</f>
        <v/>
      </c>
      <c r="S3" s="55" t="str">
        <f>'Citizenship in the Community'!S2</f>
        <v/>
      </c>
      <c r="T3" s="55" t="str">
        <f>'Citizenship in the Community'!T2</f>
        <v/>
      </c>
      <c r="U3" s="55" t="str">
        <f>'Citizenship in the Community'!U2</f>
        <v/>
      </c>
      <c r="V3" s="55" t="str">
        <f>'Citizenship in the Community'!V2</f>
        <v/>
      </c>
      <c r="W3" s="55" t="str">
        <f>'Citizenship in the Community'!W2</f>
        <v/>
      </c>
      <c r="X3" s="255"/>
    </row>
    <row r="4" spans="1:24" s="62" customFormat="1" x14ac:dyDescent="0.15">
      <c r="A4" s="255"/>
      <c r="B4" s="48">
        <v>3</v>
      </c>
      <c r="C4" s="53" t="s">
        <v>35</v>
      </c>
      <c r="D4" s="55" t="str">
        <f>'Citizenship in the Nation'!D2</f>
        <v/>
      </c>
      <c r="E4" s="55" t="str">
        <f>'Citizenship in the Nation'!E2</f>
        <v/>
      </c>
      <c r="F4" s="55" t="str">
        <f>'Citizenship in the Nation'!F2</f>
        <v/>
      </c>
      <c r="G4" s="55" t="str">
        <f>'Citizenship in the Nation'!G2</f>
        <v/>
      </c>
      <c r="H4" s="55" t="str">
        <f>'Citizenship in the Nation'!H2</f>
        <v/>
      </c>
      <c r="I4" s="55" t="str">
        <f>'Citizenship in the Nation'!I2</f>
        <v/>
      </c>
      <c r="J4" s="55" t="str">
        <f>'Citizenship in the Nation'!J2</f>
        <v/>
      </c>
      <c r="K4" s="55" t="str">
        <f>'Citizenship in the Nation'!K2</f>
        <v/>
      </c>
      <c r="L4" s="55" t="str">
        <f>'Citizenship in the Nation'!L2</f>
        <v/>
      </c>
      <c r="M4" s="55" t="str">
        <f>'Citizenship in the Nation'!M2</f>
        <v/>
      </c>
      <c r="N4" s="55" t="str">
        <f>'Citizenship in the Nation'!N2</f>
        <v/>
      </c>
      <c r="O4" s="55" t="str">
        <f>'Citizenship in the Nation'!O2</f>
        <v/>
      </c>
      <c r="P4" s="55" t="str">
        <f>'Citizenship in the Nation'!P2</f>
        <v/>
      </c>
      <c r="Q4" s="55" t="str">
        <f>'Citizenship in the Nation'!Q2</f>
        <v/>
      </c>
      <c r="R4" s="55" t="str">
        <f>'Citizenship in the Nation'!R2</f>
        <v/>
      </c>
      <c r="S4" s="55" t="str">
        <f>'Citizenship in the Nation'!S2</f>
        <v/>
      </c>
      <c r="T4" s="55" t="str">
        <f>'Citizenship in the Nation'!T2</f>
        <v/>
      </c>
      <c r="U4" s="55" t="str">
        <f>'Citizenship in the Nation'!U2</f>
        <v/>
      </c>
      <c r="V4" s="55" t="str">
        <f>'Citizenship in the Nation'!V2</f>
        <v/>
      </c>
      <c r="W4" s="55" t="str">
        <f>'Citizenship in the Nation'!W2</f>
        <v/>
      </c>
      <c r="X4" s="255"/>
    </row>
    <row r="5" spans="1:24" s="62" customFormat="1" x14ac:dyDescent="0.15">
      <c r="A5" s="255"/>
      <c r="B5" s="48">
        <v>4</v>
      </c>
      <c r="C5" s="54" t="s">
        <v>38</v>
      </c>
      <c r="D5" s="55" t="str">
        <f>'Citizenship in the World'!D2</f>
        <v/>
      </c>
      <c r="E5" s="55" t="str">
        <f>'Citizenship in the World'!E2</f>
        <v/>
      </c>
      <c r="F5" s="55" t="str">
        <f>'Citizenship in the World'!F2</f>
        <v/>
      </c>
      <c r="G5" s="55" t="str">
        <f>'Citizenship in the World'!G2</f>
        <v/>
      </c>
      <c r="H5" s="55" t="str">
        <f>'Citizenship in the World'!H2</f>
        <v/>
      </c>
      <c r="I5" s="55" t="str">
        <f>'Citizenship in the World'!I2</f>
        <v/>
      </c>
      <c r="J5" s="55" t="str">
        <f>'Citizenship in the World'!J2</f>
        <v/>
      </c>
      <c r="K5" s="55" t="str">
        <f>'Citizenship in the World'!K2</f>
        <v/>
      </c>
      <c r="L5" s="55" t="str">
        <f>'Citizenship in the World'!L2</f>
        <v/>
      </c>
      <c r="M5" s="55" t="str">
        <f>'Citizenship in the World'!M2</f>
        <v/>
      </c>
      <c r="N5" s="55" t="str">
        <f>'Citizenship in the World'!N2</f>
        <v/>
      </c>
      <c r="O5" s="55" t="str">
        <f>'Citizenship in the World'!O2</f>
        <v/>
      </c>
      <c r="P5" s="55" t="str">
        <f>'Citizenship in the World'!P2</f>
        <v/>
      </c>
      <c r="Q5" s="55" t="str">
        <f>'Citizenship in the World'!Q2</f>
        <v/>
      </c>
      <c r="R5" s="55" t="str">
        <f>'Citizenship in the World'!R2</f>
        <v/>
      </c>
      <c r="S5" s="55" t="str">
        <f>'Citizenship in the World'!S2</f>
        <v/>
      </c>
      <c r="T5" s="55" t="str">
        <f>'Citizenship in the World'!T2</f>
        <v/>
      </c>
      <c r="U5" s="55" t="str">
        <f>'Citizenship in the World'!U2</f>
        <v/>
      </c>
      <c r="V5" s="55" t="str">
        <f>'Citizenship in the World'!V2</f>
        <v/>
      </c>
      <c r="W5" s="55" t="str">
        <f>'Citizenship in the World'!W2</f>
        <v/>
      </c>
      <c r="X5" s="255"/>
    </row>
    <row r="6" spans="1:24" s="62" customFormat="1" x14ac:dyDescent="0.15">
      <c r="A6" s="255"/>
      <c r="B6" s="48">
        <v>5</v>
      </c>
      <c r="C6" s="56" t="s">
        <v>37</v>
      </c>
      <c r="D6" s="55" t="str">
        <f>Communication!D2</f>
        <v/>
      </c>
      <c r="E6" s="55" t="str">
        <f>Communication!E2</f>
        <v/>
      </c>
      <c r="F6" s="55" t="str">
        <f>Communication!F2</f>
        <v/>
      </c>
      <c r="G6" s="55" t="str">
        <f>Communication!G2</f>
        <v/>
      </c>
      <c r="H6" s="55" t="str">
        <f>Communication!H2</f>
        <v/>
      </c>
      <c r="I6" s="55" t="str">
        <f>Communication!I2</f>
        <v/>
      </c>
      <c r="J6" s="55" t="str">
        <f>Communication!J2</f>
        <v/>
      </c>
      <c r="K6" s="55" t="str">
        <f>Communication!K2</f>
        <v/>
      </c>
      <c r="L6" s="55" t="str">
        <f>Communication!L2</f>
        <v/>
      </c>
      <c r="M6" s="55" t="str">
        <f>Communication!M2</f>
        <v/>
      </c>
      <c r="N6" s="55" t="str">
        <f>Communication!N2</f>
        <v/>
      </c>
      <c r="O6" s="55" t="str">
        <f>Communication!O2</f>
        <v/>
      </c>
      <c r="P6" s="55" t="str">
        <f>Communication!P2</f>
        <v/>
      </c>
      <c r="Q6" s="55" t="str">
        <f>Communication!Q2</f>
        <v/>
      </c>
      <c r="R6" s="55" t="str">
        <f>Communication!R2</f>
        <v/>
      </c>
      <c r="S6" s="55" t="str">
        <f>Communication!S2</f>
        <v/>
      </c>
      <c r="T6" s="55" t="str">
        <f>Communication!T2</f>
        <v/>
      </c>
      <c r="U6" s="55" t="str">
        <f>Communication!U2</f>
        <v/>
      </c>
      <c r="V6" s="55" t="str">
        <f>Communication!V2</f>
        <v/>
      </c>
      <c r="W6" s="55" t="str">
        <f>Communication!W2</f>
        <v/>
      </c>
      <c r="X6" s="255"/>
    </row>
    <row r="7" spans="1:24" s="62" customFormat="1" x14ac:dyDescent="0.15">
      <c r="A7" s="255"/>
      <c r="B7" s="48">
        <v>6</v>
      </c>
      <c r="C7" s="56" t="s">
        <v>808</v>
      </c>
      <c r="D7" s="55" t="str">
        <f>Cooking!D2</f>
        <v/>
      </c>
      <c r="E7" s="55" t="str">
        <f>Cooking!E2</f>
        <v/>
      </c>
      <c r="F7" s="55" t="str">
        <f>Cooking!F2</f>
        <v/>
      </c>
      <c r="G7" s="55" t="str">
        <f>Cooking!G2</f>
        <v/>
      </c>
      <c r="H7" s="55" t="str">
        <f>Cooking!H2</f>
        <v/>
      </c>
      <c r="I7" s="55" t="str">
        <f>Cooking!I2</f>
        <v/>
      </c>
      <c r="J7" s="55" t="str">
        <f>Cooking!J2</f>
        <v/>
      </c>
      <c r="K7" s="55" t="str">
        <f>Cooking!K2</f>
        <v/>
      </c>
      <c r="L7" s="55" t="str">
        <f>Cooking!L2</f>
        <v/>
      </c>
      <c r="M7" s="55" t="str">
        <f>Cooking!M2</f>
        <v/>
      </c>
      <c r="N7" s="55" t="str">
        <f>Cooking!N2</f>
        <v/>
      </c>
      <c r="O7" s="55" t="str">
        <f>Cooking!O2</f>
        <v/>
      </c>
      <c r="P7" s="55" t="str">
        <f>Cooking!P2</f>
        <v/>
      </c>
      <c r="Q7" s="55" t="str">
        <f>Cooking!Q2</f>
        <v/>
      </c>
      <c r="R7" s="55" t="str">
        <f>Cooking!R2</f>
        <v/>
      </c>
      <c r="S7" s="55" t="str">
        <f>Cooking!S2</f>
        <v/>
      </c>
      <c r="T7" s="55" t="str">
        <f>Cooking!T2</f>
        <v/>
      </c>
      <c r="U7" s="55" t="str">
        <f>Cooking!U2</f>
        <v/>
      </c>
      <c r="V7" s="55" t="str">
        <f>Cooking!V2</f>
        <v/>
      </c>
      <c r="W7" s="55" t="str">
        <f>Cooking!W2</f>
        <v/>
      </c>
      <c r="X7" s="255"/>
    </row>
    <row r="8" spans="1:24" s="62" customFormat="1" ht="13.5" thickBot="1" x14ac:dyDescent="0.2">
      <c r="A8" s="255"/>
      <c r="B8" s="156">
        <v>7</v>
      </c>
      <c r="C8" s="59" t="s">
        <v>23</v>
      </c>
      <c r="D8" s="60" t="str">
        <f>'Personal Fitness'!D2</f>
        <v/>
      </c>
      <c r="E8" s="60" t="str">
        <f>'Personal Fitness'!E2</f>
        <v/>
      </c>
      <c r="F8" s="60" t="str">
        <f>'Personal Fitness'!F2</f>
        <v/>
      </c>
      <c r="G8" s="60" t="str">
        <f>'Personal Fitness'!G2</f>
        <v/>
      </c>
      <c r="H8" s="60" t="str">
        <f>'Personal Fitness'!H2</f>
        <v/>
      </c>
      <c r="I8" s="60" t="str">
        <f>'Personal Fitness'!I2</f>
        <v/>
      </c>
      <c r="J8" s="60" t="str">
        <f>'Personal Fitness'!J2</f>
        <v/>
      </c>
      <c r="K8" s="60" t="str">
        <f>'Personal Fitness'!K2</f>
        <v/>
      </c>
      <c r="L8" s="60" t="str">
        <f>'Personal Fitness'!L2</f>
        <v/>
      </c>
      <c r="M8" s="60" t="str">
        <f>'Personal Fitness'!M2</f>
        <v/>
      </c>
      <c r="N8" s="60" t="str">
        <f>'Personal Fitness'!N2</f>
        <v/>
      </c>
      <c r="O8" s="60" t="str">
        <f>'Personal Fitness'!O2</f>
        <v/>
      </c>
      <c r="P8" s="60" t="str">
        <f>'Personal Fitness'!P2</f>
        <v/>
      </c>
      <c r="Q8" s="60" t="str">
        <f>'Personal Fitness'!Q2</f>
        <v/>
      </c>
      <c r="R8" s="60" t="str">
        <f>'Personal Fitness'!R2</f>
        <v/>
      </c>
      <c r="S8" s="60" t="str">
        <f>'Personal Fitness'!S2</f>
        <v/>
      </c>
      <c r="T8" s="60" t="str">
        <f>'Personal Fitness'!T2</f>
        <v/>
      </c>
      <c r="U8" s="60" t="str">
        <f>'Personal Fitness'!U2</f>
        <v/>
      </c>
      <c r="V8" s="60" t="str">
        <f>'Personal Fitness'!V2</f>
        <v/>
      </c>
      <c r="W8" s="60" t="str">
        <f>'Personal Fitness'!W2</f>
        <v/>
      </c>
      <c r="X8" s="255"/>
    </row>
    <row r="9" spans="1:24" s="62" customFormat="1" ht="13.5" thickTop="1" x14ac:dyDescent="0.15">
      <c r="A9" s="255"/>
      <c r="B9" s="50">
        <v>8</v>
      </c>
      <c r="C9" s="61" t="s">
        <v>39</v>
      </c>
      <c r="D9" s="155" t="str">
        <f>'Emergency Prepedness'!D2</f>
        <v/>
      </c>
      <c r="E9" s="155" t="str">
        <f>'Emergency Prepedness'!E2</f>
        <v/>
      </c>
      <c r="F9" s="155" t="str">
        <f>'Emergency Prepedness'!F2</f>
        <v/>
      </c>
      <c r="G9" s="155" t="str">
        <f>'Emergency Prepedness'!G2</f>
        <v/>
      </c>
      <c r="H9" s="155" t="str">
        <f>'Emergency Prepedness'!H2</f>
        <v/>
      </c>
      <c r="I9" s="155" t="str">
        <f>'Emergency Prepedness'!I2</f>
        <v/>
      </c>
      <c r="J9" s="155" t="str">
        <f>'Emergency Prepedness'!J2</f>
        <v/>
      </c>
      <c r="K9" s="155" t="str">
        <f>'Emergency Prepedness'!K2</f>
        <v/>
      </c>
      <c r="L9" s="155" t="str">
        <f>'Emergency Prepedness'!L2</f>
        <v/>
      </c>
      <c r="M9" s="155" t="str">
        <f>'Emergency Prepedness'!M2</f>
        <v/>
      </c>
      <c r="N9" s="155" t="str">
        <f>'Emergency Prepedness'!N2</f>
        <v/>
      </c>
      <c r="O9" s="155" t="str">
        <f>'Emergency Prepedness'!O2</f>
        <v/>
      </c>
      <c r="P9" s="155" t="str">
        <f>'Emergency Prepedness'!P2</f>
        <v/>
      </c>
      <c r="Q9" s="155" t="str">
        <f>'Emergency Prepedness'!Q2</f>
        <v/>
      </c>
      <c r="R9" s="155" t="str">
        <f>'Emergency Prepedness'!R2</f>
        <v/>
      </c>
      <c r="S9" s="155" t="str">
        <f>'Emergency Prepedness'!S2</f>
        <v/>
      </c>
      <c r="T9" s="155" t="str">
        <f>'Emergency Prepedness'!T2</f>
        <v/>
      </c>
      <c r="U9" s="155" t="str">
        <f>'Emergency Prepedness'!U2</f>
        <v/>
      </c>
      <c r="V9" s="155" t="str">
        <f>'Emergency Prepedness'!V2</f>
        <v/>
      </c>
      <c r="W9" s="155" t="str">
        <f>'Emergency Prepedness'!W2</f>
        <v/>
      </c>
      <c r="X9" s="255"/>
    </row>
    <row r="10" spans="1:24" s="62" customFormat="1" ht="13.5" thickBot="1" x14ac:dyDescent="0.2">
      <c r="A10" s="255"/>
      <c r="B10" s="52"/>
      <c r="C10" s="59" t="s">
        <v>22</v>
      </c>
      <c r="D10" s="60" t="str">
        <f>Lifesaving!D2</f>
        <v/>
      </c>
      <c r="E10" s="60" t="str">
        <f>Lifesaving!E2</f>
        <v/>
      </c>
      <c r="F10" s="60" t="str">
        <f>Lifesaving!F2</f>
        <v/>
      </c>
      <c r="G10" s="60" t="str">
        <f>Lifesaving!G2</f>
        <v/>
      </c>
      <c r="H10" s="60" t="str">
        <f>Lifesaving!H2</f>
        <v/>
      </c>
      <c r="I10" s="60" t="str">
        <f>Lifesaving!I2</f>
        <v/>
      </c>
      <c r="J10" s="60" t="str">
        <f>Lifesaving!J2</f>
        <v/>
      </c>
      <c r="K10" s="60" t="str">
        <f>Lifesaving!K2</f>
        <v/>
      </c>
      <c r="L10" s="60" t="str">
        <f>Lifesaving!L2</f>
        <v/>
      </c>
      <c r="M10" s="60" t="str">
        <f>Lifesaving!M2</f>
        <v/>
      </c>
      <c r="N10" s="60" t="str">
        <f>Lifesaving!N2</f>
        <v/>
      </c>
      <c r="O10" s="60" t="str">
        <f>Lifesaving!O2</f>
        <v/>
      </c>
      <c r="P10" s="60" t="str">
        <f>Lifesaving!P2</f>
        <v/>
      </c>
      <c r="Q10" s="60" t="str">
        <f>Lifesaving!Q2</f>
        <v/>
      </c>
      <c r="R10" s="60" t="str">
        <f>Lifesaving!R2</f>
        <v/>
      </c>
      <c r="S10" s="60" t="str">
        <f>Lifesaving!S2</f>
        <v/>
      </c>
      <c r="T10" s="60" t="str">
        <f>Lifesaving!T2</f>
        <v/>
      </c>
      <c r="U10" s="60" t="str">
        <f>Lifesaving!U2</f>
        <v/>
      </c>
      <c r="V10" s="60" t="str">
        <f>Lifesaving!V2</f>
        <v/>
      </c>
      <c r="W10" s="60" t="str">
        <f>Lifesaving!W2</f>
        <v/>
      </c>
      <c r="X10" s="255"/>
    </row>
    <row r="11" spans="1:24" s="62" customFormat="1" ht="13.5" thickTop="1" x14ac:dyDescent="0.15">
      <c r="A11" s="255"/>
      <c r="B11" s="50">
        <v>9</v>
      </c>
      <c r="C11" s="157" t="s">
        <v>810</v>
      </c>
      <c r="D11" s="155" t="str">
        <f>'Environmental Science'!D2</f>
        <v/>
      </c>
      <c r="E11" s="155" t="str">
        <f>'Environmental Science'!E2</f>
        <v/>
      </c>
      <c r="F11" s="155" t="str">
        <f>'Environmental Science'!F2</f>
        <v/>
      </c>
      <c r="G11" s="155" t="str">
        <f>'Environmental Science'!G2</f>
        <v/>
      </c>
      <c r="H11" s="155" t="str">
        <f>'Environmental Science'!H2</f>
        <v/>
      </c>
      <c r="I11" s="155" t="str">
        <f>'Environmental Science'!I2</f>
        <v/>
      </c>
      <c r="J11" s="155" t="str">
        <f>'Environmental Science'!J2</f>
        <v/>
      </c>
      <c r="K11" s="155" t="str">
        <f>'Environmental Science'!K2</f>
        <v/>
      </c>
      <c r="L11" s="155" t="str">
        <f>'Environmental Science'!L2</f>
        <v/>
      </c>
      <c r="M11" s="155" t="str">
        <f>'Environmental Science'!M2</f>
        <v/>
      </c>
      <c r="N11" s="155" t="str">
        <f>'Environmental Science'!N2</f>
        <v/>
      </c>
      <c r="O11" s="155" t="str">
        <f>'Environmental Science'!O2</f>
        <v/>
      </c>
      <c r="P11" s="155" t="str">
        <f>'Environmental Science'!P2</f>
        <v/>
      </c>
      <c r="Q11" s="155" t="str">
        <f>'Environmental Science'!Q2</f>
        <v/>
      </c>
      <c r="R11" s="155" t="str">
        <f>'Environmental Science'!R2</f>
        <v/>
      </c>
      <c r="S11" s="155" t="str">
        <f>'Environmental Science'!S2</f>
        <v/>
      </c>
      <c r="T11" s="155" t="str">
        <f>'Environmental Science'!T2</f>
        <v/>
      </c>
      <c r="U11" s="155" t="str">
        <f>'Environmental Science'!U2</f>
        <v/>
      </c>
      <c r="V11" s="155" t="str">
        <f>'Environmental Science'!V2</f>
        <v/>
      </c>
      <c r="W11" s="155" t="str">
        <f>'Environmental Science'!W2</f>
        <v/>
      </c>
      <c r="X11" s="255"/>
    </row>
    <row r="12" spans="1:24" s="62" customFormat="1" ht="13.5" thickBot="1" x14ac:dyDescent="0.2">
      <c r="A12" s="255"/>
      <c r="B12" s="160"/>
      <c r="C12" s="161" t="s">
        <v>809</v>
      </c>
      <c r="D12" s="60" t="str">
        <f>Sustainability!D2</f>
        <v/>
      </c>
      <c r="E12" s="60" t="str">
        <f>Sustainability!E2</f>
        <v/>
      </c>
      <c r="F12" s="60" t="str">
        <f>Sustainability!F2</f>
        <v/>
      </c>
      <c r="G12" s="60" t="str">
        <f>Sustainability!G2</f>
        <v/>
      </c>
      <c r="H12" s="60" t="str">
        <f>Sustainability!H2</f>
        <v/>
      </c>
      <c r="I12" s="60" t="str">
        <f>Sustainability!I2</f>
        <v/>
      </c>
      <c r="J12" s="60" t="str">
        <f>Sustainability!J2</f>
        <v/>
      </c>
      <c r="K12" s="60" t="str">
        <f>Sustainability!K2</f>
        <v/>
      </c>
      <c r="L12" s="60" t="str">
        <f>Sustainability!L2</f>
        <v/>
      </c>
      <c r="M12" s="60" t="str">
        <f>Sustainability!M2</f>
        <v/>
      </c>
      <c r="N12" s="60" t="str">
        <f>Sustainability!N2</f>
        <v/>
      </c>
      <c r="O12" s="60" t="str">
        <f>Sustainability!O2</f>
        <v/>
      </c>
      <c r="P12" s="60" t="str">
        <f>Sustainability!P2</f>
        <v/>
      </c>
      <c r="Q12" s="60" t="str">
        <f>Sustainability!Q2</f>
        <v/>
      </c>
      <c r="R12" s="60" t="str">
        <f>Sustainability!R2</f>
        <v/>
      </c>
      <c r="S12" s="60" t="str">
        <f>Sustainability!S2</f>
        <v/>
      </c>
      <c r="T12" s="60" t="str">
        <f>Sustainability!T2</f>
        <v/>
      </c>
      <c r="U12" s="60" t="str">
        <f>Sustainability!U2</f>
        <v/>
      </c>
      <c r="V12" s="60" t="str">
        <f>Sustainability!V2</f>
        <v/>
      </c>
      <c r="W12" s="60" t="str">
        <f>Sustainability!W2</f>
        <v/>
      </c>
      <c r="X12" s="255"/>
    </row>
    <row r="13" spans="1:24" s="62" customFormat="1" ht="14.25" thickTop="1" thickBot="1" x14ac:dyDescent="0.2">
      <c r="A13" s="255"/>
      <c r="B13" s="50">
        <v>10</v>
      </c>
      <c r="C13" s="158" t="s">
        <v>27</v>
      </c>
      <c r="D13" s="159" t="str">
        <f>'Personal Management'!D2</f>
        <v/>
      </c>
      <c r="E13" s="159" t="str">
        <f>'Personal Management'!E2</f>
        <v/>
      </c>
      <c r="F13" s="159" t="str">
        <f>'Personal Management'!F2</f>
        <v/>
      </c>
      <c r="G13" s="159" t="str">
        <f>'Personal Management'!G2</f>
        <v/>
      </c>
      <c r="H13" s="159" t="str">
        <f>'Personal Management'!H2</f>
        <v/>
      </c>
      <c r="I13" s="159" t="str">
        <f>'Personal Management'!I2</f>
        <v/>
      </c>
      <c r="J13" s="159" t="str">
        <f>'Personal Management'!J2</f>
        <v/>
      </c>
      <c r="K13" s="159" t="str">
        <f>'Personal Management'!K2</f>
        <v/>
      </c>
      <c r="L13" s="159" t="str">
        <f>'Personal Management'!L2</f>
        <v/>
      </c>
      <c r="M13" s="159" t="str">
        <f>'Personal Management'!M2</f>
        <v/>
      </c>
      <c r="N13" s="159" t="str">
        <f>'Personal Management'!N2</f>
        <v/>
      </c>
      <c r="O13" s="159" t="str">
        <f>'Personal Management'!O2</f>
        <v/>
      </c>
      <c r="P13" s="159" t="str">
        <f>'Personal Management'!P2</f>
        <v/>
      </c>
      <c r="Q13" s="159" t="str">
        <f>'Personal Management'!Q2</f>
        <v/>
      </c>
      <c r="R13" s="159" t="str">
        <f>'Personal Management'!R2</f>
        <v/>
      </c>
      <c r="S13" s="159" t="str">
        <f>'Personal Management'!S2</f>
        <v/>
      </c>
      <c r="T13" s="159" t="str">
        <f>'Personal Management'!T2</f>
        <v/>
      </c>
      <c r="U13" s="159" t="str">
        <f>'Personal Management'!U2</f>
        <v/>
      </c>
      <c r="V13" s="159" t="str">
        <f>'Personal Management'!V2</f>
        <v/>
      </c>
      <c r="W13" s="159" t="str">
        <f>'Personal Management'!W2</f>
        <v/>
      </c>
      <c r="X13" s="255"/>
    </row>
    <row r="14" spans="1:24" s="62" customFormat="1" ht="13.5" thickTop="1" x14ac:dyDescent="0.15">
      <c r="A14" s="255"/>
      <c r="B14" s="51">
        <v>11</v>
      </c>
      <c r="C14" s="57" t="s">
        <v>41</v>
      </c>
      <c r="D14" s="58" t="str">
        <f>Swimming!D2</f>
        <v/>
      </c>
      <c r="E14" s="58" t="str">
        <f>Swimming!E2</f>
        <v/>
      </c>
      <c r="F14" s="58" t="str">
        <f>Swimming!F2</f>
        <v/>
      </c>
      <c r="G14" s="58" t="str">
        <f>Swimming!G2</f>
        <v/>
      </c>
      <c r="H14" s="58" t="str">
        <f>Swimming!H2</f>
        <v/>
      </c>
      <c r="I14" s="58" t="str">
        <f>Swimming!I2</f>
        <v/>
      </c>
      <c r="J14" s="58" t="str">
        <f>Swimming!J2</f>
        <v/>
      </c>
      <c r="K14" s="58" t="str">
        <f>Swimming!K2</f>
        <v/>
      </c>
      <c r="L14" s="58" t="str">
        <f>Swimming!L2</f>
        <v/>
      </c>
      <c r="M14" s="58" t="str">
        <f>Swimming!M2</f>
        <v/>
      </c>
      <c r="N14" s="58" t="str">
        <f>Swimming!N2</f>
        <v/>
      </c>
      <c r="O14" s="58" t="str">
        <f>Swimming!O2</f>
        <v/>
      </c>
      <c r="P14" s="58" t="str">
        <f>Swimming!P2</f>
        <v/>
      </c>
      <c r="Q14" s="58" t="str">
        <f>Swimming!Q2</f>
        <v/>
      </c>
      <c r="R14" s="58" t="str">
        <f>Swimming!R2</f>
        <v/>
      </c>
      <c r="S14" s="58" t="str">
        <f>Swimming!S2</f>
        <v/>
      </c>
      <c r="T14" s="58" t="str">
        <f>Swimming!T2</f>
        <v/>
      </c>
      <c r="U14" s="58" t="str">
        <f>Swimming!U2</f>
        <v/>
      </c>
      <c r="V14" s="58" t="str">
        <f>Swimming!V2</f>
        <v/>
      </c>
      <c r="W14" s="58" t="str">
        <f>Swimming!W2</f>
        <v/>
      </c>
      <c r="X14" s="255"/>
    </row>
    <row r="15" spans="1:24" s="62" customFormat="1" x14ac:dyDescent="0.15">
      <c r="A15" s="255"/>
      <c r="B15" s="49"/>
      <c r="C15" s="56" t="s">
        <v>40</v>
      </c>
      <c r="D15" s="55" t="str">
        <f>'Hiking (2016)'!D2</f>
        <v/>
      </c>
      <c r="E15" s="55" t="str">
        <f>'Hiking (2016)'!E2</f>
        <v/>
      </c>
      <c r="F15" s="55" t="str">
        <f>'Hiking (2016)'!F2</f>
        <v/>
      </c>
      <c r="G15" s="55" t="str">
        <f>'Hiking (2016)'!G2</f>
        <v/>
      </c>
      <c r="H15" s="55" t="str">
        <f>'Hiking (2016)'!H2</f>
        <v/>
      </c>
      <c r="I15" s="55" t="str">
        <f>'Hiking (2016)'!I2</f>
        <v/>
      </c>
      <c r="J15" s="55" t="str">
        <f>'Hiking (2016)'!J2</f>
        <v/>
      </c>
      <c r="K15" s="55" t="str">
        <f>'Hiking (2016)'!K2</f>
        <v/>
      </c>
      <c r="L15" s="55" t="str">
        <f>'Hiking (2016)'!L2</f>
        <v/>
      </c>
      <c r="M15" s="55" t="str">
        <f>'Hiking (2016)'!M2</f>
        <v/>
      </c>
      <c r="N15" s="55" t="str">
        <f>'Hiking (2016)'!N2</f>
        <v/>
      </c>
      <c r="O15" s="55" t="str">
        <f>'Hiking (2016)'!O2</f>
        <v/>
      </c>
      <c r="P15" s="55" t="str">
        <f>'Hiking (2016)'!P2</f>
        <v/>
      </c>
      <c r="Q15" s="55" t="str">
        <f>'Hiking (2016)'!Q2</f>
        <v/>
      </c>
      <c r="R15" s="55" t="str">
        <f>'Hiking (2016)'!R2</f>
        <v/>
      </c>
      <c r="S15" s="55" t="str">
        <f>'Hiking (2016)'!S2</f>
        <v/>
      </c>
      <c r="T15" s="55" t="str">
        <f>'Hiking (2016)'!T2</f>
        <v/>
      </c>
      <c r="U15" s="55" t="str">
        <f>'Hiking (2016)'!U2</f>
        <v/>
      </c>
      <c r="V15" s="55" t="str">
        <f>'Hiking (2016)'!V2</f>
        <v/>
      </c>
      <c r="W15" s="55" t="str">
        <f>'Hiking (2016)'!W2</f>
        <v/>
      </c>
      <c r="X15" s="255"/>
    </row>
    <row r="16" spans="1:24" s="62" customFormat="1" ht="13.5" thickBot="1" x14ac:dyDescent="0.2">
      <c r="A16" s="255"/>
      <c r="B16" s="52"/>
      <c r="C16" s="59" t="s">
        <v>26</v>
      </c>
      <c r="D16" s="60" t="str">
        <f>Cycling!D2</f>
        <v/>
      </c>
      <c r="E16" s="60" t="str">
        <f>Cycling!E2</f>
        <v/>
      </c>
      <c r="F16" s="60" t="str">
        <f>Cycling!F2</f>
        <v/>
      </c>
      <c r="G16" s="60" t="str">
        <f>Cycling!G2</f>
        <v/>
      </c>
      <c r="H16" s="60" t="str">
        <f>Cycling!H2</f>
        <v/>
      </c>
      <c r="I16" s="60" t="str">
        <f>Cycling!I2</f>
        <v/>
      </c>
      <c r="J16" s="60" t="str">
        <f>Cycling!J2</f>
        <v/>
      </c>
      <c r="K16" s="60" t="str">
        <f>Cycling!K2</f>
        <v/>
      </c>
      <c r="L16" s="60" t="str">
        <f>Cycling!L2</f>
        <v/>
      </c>
      <c r="M16" s="60" t="str">
        <f>Cycling!M2</f>
        <v/>
      </c>
      <c r="N16" s="60" t="str">
        <f>Cycling!N2</f>
        <v/>
      </c>
      <c r="O16" s="60" t="str">
        <f>Cycling!O2</f>
        <v/>
      </c>
      <c r="P16" s="60" t="str">
        <f>Cycling!P2</f>
        <v/>
      </c>
      <c r="Q16" s="60" t="str">
        <f>Cycling!Q2</f>
        <v/>
      </c>
      <c r="R16" s="60" t="str">
        <f>Cycling!R2</f>
        <v/>
      </c>
      <c r="S16" s="60" t="str">
        <f>Cycling!S2</f>
        <v/>
      </c>
      <c r="T16" s="60" t="str">
        <f>Cycling!T2</f>
        <v/>
      </c>
      <c r="U16" s="60" t="str">
        <f>Cycling!U2</f>
        <v/>
      </c>
      <c r="V16" s="60" t="str">
        <f>Cycling!V2</f>
        <v/>
      </c>
      <c r="W16" s="60" t="str">
        <f>Cycling!W2</f>
        <v/>
      </c>
      <c r="X16" s="255"/>
    </row>
    <row r="17" spans="1:24" s="62" customFormat="1" ht="13.5" thickTop="1" x14ac:dyDescent="0.15">
      <c r="A17" s="255"/>
      <c r="B17" s="48">
        <v>12</v>
      </c>
      <c r="C17" s="54" t="s">
        <v>15</v>
      </c>
      <c r="D17" s="55" t="str">
        <f>'Camping (2014)'!D2</f>
        <v/>
      </c>
      <c r="E17" s="55" t="str">
        <f>'Camping (2014)'!E2</f>
        <v/>
      </c>
      <c r="F17" s="55" t="str">
        <f>'Camping (2014)'!F2</f>
        <v/>
      </c>
      <c r="G17" s="55" t="str">
        <f>'Camping (2014)'!G2</f>
        <v/>
      </c>
      <c r="H17" s="55" t="str">
        <f>'Camping (2014)'!H2</f>
        <v/>
      </c>
      <c r="I17" s="55" t="str">
        <f>'Camping (2014)'!I2</f>
        <v/>
      </c>
      <c r="J17" s="55" t="str">
        <f>'Camping (2014)'!J2</f>
        <v/>
      </c>
      <c r="K17" s="55" t="str">
        <f>'Camping (2014)'!K2</f>
        <v/>
      </c>
      <c r="L17" s="55" t="str">
        <f>'Camping (2014)'!L2</f>
        <v/>
      </c>
      <c r="M17" s="55" t="str">
        <f>'Camping (2014)'!M2</f>
        <v/>
      </c>
      <c r="N17" s="55" t="str">
        <f>'Camping (2014)'!N2</f>
        <v/>
      </c>
      <c r="O17" s="55" t="str">
        <f>'Camping (2014)'!O2</f>
        <v/>
      </c>
      <c r="P17" s="55" t="str">
        <f>'Camping (2014)'!P2</f>
        <v/>
      </c>
      <c r="Q17" s="55" t="str">
        <f>'Camping (2014)'!Q2</f>
        <v/>
      </c>
      <c r="R17" s="55" t="str">
        <f>'Camping (2014)'!R2</f>
        <v/>
      </c>
      <c r="S17" s="55" t="str">
        <f>'Camping (2014)'!S2</f>
        <v/>
      </c>
      <c r="T17" s="55" t="str">
        <f>'Camping (2014)'!T2</f>
        <v/>
      </c>
      <c r="U17" s="55" t="str">
        <f>'Camping (2014)'!U2</f>
        <v/>
      </c>
      <c r="V17" s="55" t="str">
        <f>'Camping (2014)'!V2</f>
        <v/>
      </c>
      <c r="W17" s="55" t="str">
        <f>'Camping (2014)'!W2</f>
        <v/>
      </c>
      <c r="X17" s="255"/>
    </row>
    <row r="18" spans="1:24" s="62" customFormat="1" x14ac:dyDescent="0.15">
      <c r="A18" s="255"/>
      <c r="B18" s="48">
        <v>13</v>
      </c>
      <c r="C18" s="56" t="s">
        <v>36</v>
      </c>
      <c r="D18" s="55" t="str">
        <f>'Family Life'!D2</f>
        <v/>
      </c>
      <c r="E18" s="55" t="str">
        <f>'Family Life'!E2</f>
        <v/>
      </c>
      <c r="F18" s="55" t="str">
        <f>'Family Life'!F2</f>
        <v/>
      </c>
      <c r="G18" s="55" t="str">
        <f>'Family Life'!G2</f>
        <v/>
      </c>
      <c r="H18" s="55" t="str">
        <f>'Family Life'!H2</f>
        <v/>
      </c>
      <c r="I18" s="55" t="str">
        <f>'Family Life'!I2</f>
        <v/>
      </c>
      <c r="J18" s="55" t="str">
        <f>'Family Life'!J2</f>
        <v/>
      </c>
      <c r="K18" s="55" t="str">
        <f>'Family Life'!K2</f>
        <v/>
      </c>
      <c r="L18" s="55" t="str">
        <f>'Family Life'!L2</f>
        <v/>
      </c>
      <c r="M18" s="55" t="str">
        <f>'Family Life'!M2</f>
        <v/>
      </c>
      <c r="N18" s="55" t="str">
        <f>'Family Life'!N2</f>
        <v/>
      </c>
      <c r="O18" s="55" t="str">
        <f>'Family Life'!O2</f>
        <v/>
      </c>
      <c r="P18" s="55" t="str">
        <f>'Family Life'!P2</f>
        <v/>
      </c>
      <c r="Q18" s="55" t="str">
        <f>'Family Life'!Q2</f>
        <v/>
      </c>
      <c r="R18" s="55" t="str">
        <f>'Family Life'!R2</f>
        <v/>
      </c>
      <c r="S18" s="55" t="str">
        <f>'Family Life'!S2</f>
        <v/>
      </c>
      <c r="T18" s="55" t="str">
        <f>'Family Life'!T2</f>
        <v/>
      </c>
      <c r="U18" s="55" t="str">
        <f>'Family Life'!U2</f>
        <v/>
      </c>
      <c r="V18" s="55" t="str">
        <f>'Family Life'!V2</f>
        <v/>
      </c>
      <c r="W18" s="55" t="str">
        <f>'Family Life'!W2</f>
        <v/>
      </c>
      <c r="X18" s="255"/>
    </row>
  </sheetData>
  <sheetProtection password="C658" sheet="1" objects="1" scenarios="1" selectLockedCells="1" selectUnlockedCells="1"/>
  <mergeCells count="3">
    <mergeCell ref="B1:C1"/>
    <mergeCell ref="A1:A18"/>
    <mergeCell ref="X1:X18"/>
  </mergeCells>
  <phoneticPr fontId="11" type="noConversion"/>
  <conditionalFormatting sqref="D2:W18">
    <cfRule type="cellIs" dxfId="1" priority="1" stopIfTrue="1" operator="equal">
      <formula>"C"</formula>
    </cfRule>
    <cfRule type="cellIs" dxfId="0" priority="2" stopIfTrue="1" operator="notEqual">
      <formula>""</formula>
    </cfRule>
  </conditionalFormatting>
  <pageMargins left="0.75" right="0.25" top="1" bottom="1" header="0.5" footer="0.5"/>
  <pageSetup orientation="portrait" horizontalDpi="4294967293" verticalDpi="0" r:id="rId1"/>
  <headerFooter alignWithMargins="0">
    <oddHeader>&amp;C&amp;"Arial,Bold"&amp;14EagleRequiredTrax
&amp;12"At a Glance" Summary Page - &amp;D</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tabColor indexed="29"/>
  </sheetPr>
  <dimension ref="A1:AV180"/>
  <sheetViews>
    <sheetView showGridLines="0" view="pageBreakPreview" zoomScaleNormal="85" zoomScaleSheetLayoutView="100" zoomScalePageLayoutView="55" workbookViewId="0" xr3:uid="{AB5DE215-5931-5800-A1A6-141DC62B4C85}">
      <pane xSplit="3" topLeftCell="D1" activePane="topRight" state="frozen"/>
      <selection pane="topRight" activeCell="A107" sqref="A107:XFD107"/>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71" customWidth="1"/>
    <col min="17" max="17" width="4.28515625" style="98" customWidth="1"/>
    <col min="18" max="19" width="4.28515625" style="2" customWidth="1"/>
    <col min="20" max="20" width="4.28515625" style="109" customWidth="1"/>
    <col min="21" max="21" width="82" style="171" customWidth="1"/>
    <col min="22" max="22" width="4.28515625" style="98" customWidth="1"/>
    <col min="23" max="24" width="4.28515625" style="2" customWidth="1"/>
    <col min="25" max="25" width="4.28515625" style="109" customWidth="1"/>
    <col min="26" max="26" width="82" style="17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(2014)'!D3="", "", 'Camping (2014)'!D3)</f>
        <v/>
      </c>
      <c r="H3" s="63"/>
      <c r="I3" s="63"/>
      <c r="J3" s="297">
        <f>'Citizenship in the World'!B3</f>
        <v>1</v>
      </c>
      <c r="K3" s="296" t="str">
        <f>'Citizenship in the World'!C3</f>
        <v>Explain what citizenship in the world means to you and what you think it takes to be a good world citizen.</v>
      </c>
      <c r="L3" s="298" t="str">
        <f>IF('Citizenship in the World'!D3="","",'Citizenship in the World'!D3)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IF(Cooking!D3="","",Cooking!D3)</f>
        <v/>
      </c>
      <c r="R3" s="63"/>
      <c r="S3" s="63"/>
      <c r="T3" s="127">
        <f>'Emergency Prepedness'!B3</f>
        <v>1</v>
      </c>
      <c r="U3" s="175" t="str">
        <f>'Emergency Prepedness'!C3</f>
        <v>Earn the First Aid merit badge.</v>
      </c>
      <c r="V3" s="96" t="str">
        <f>IF('Emergency Prepedness'!D3="","",'Emergency Prepedness'!D3)</f>
        <v/>
      </c>
      <c r="W3" s="63"/>
      <c r="X3" s="63"/>
      <c r="Y3" s="127" t="str">
        <f>'Environmental Science'!B45</f>
        <v>G3</v>
      </c>
      <c r="Z3" s="175" t="str">
        <f>'Environmental Science'!C45</f>
        <v>Hive a swarm OR divide at least one colony of honey bees.  Explain how a hive is constructed.</v>
      </c>
      <c r="AA3" s="96" t="str">
        <f>IF('Environmental Science'!D45="","",'Environmental Science'!D45)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(2016)'!D3="","",'Hiking (2016)'!D3)</f>
        <v/>
      </c>
      <c r="AG3" s="63"/>
      <c r="AH3" s="63"/>
      <c r="AI3" s="186" t="str">
        <f>'Personal Management'!B3</f>
        <v>1a.</v>
      </c>
      <c r="AJ3" s="183" t="str">
        <f>'Personal Management'!C3</f>
        <v>Choose an item that your family might want to purchase that is considered a major expense.</v>
      </c>
      <c r="AK3" s="187" t="str">
        <f>IF('Personal Management'!D3="","",'Personal Management'!D3)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Prepedness'!D4="","",'Emergency Prepedness'!D4)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Science'!D46="","",'Environmental Science'!D46)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Management'!D4="","",'Personal Management'!D4)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(2014)'!D4="", "", 'Camping (2014)'!D4)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World'!D4="","",'Citizenship in the World'!D4)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(2016)'!D4="","",'Hiking (2016)'!D4)</f>
        <v/>
      </c>
      <c r="AG5" s="63"/>
      <c r="AH5" s="63"/>
      <c r="AI5" s="186" t="str">
        <f>'Personal Management'!B5</f>
        <v>i</v>
      </c>
      <c r="AJ5" s="188" t="str">
        <f>'Personal Management'!C5</f>
        <v>Discuss the plan with your merit badge counselor.</v>
      </c>
      <c r="AK5" s="187" t="str">
        <f>IF('Personal Management'!D5="","",'Personal Management'!D5)</f>
        <v/>
      </c>
      <c r="AL5" s="63"/>
      <c r="AM5" s="63"/>
      <c r="AN5" s="291"/>
      <c r="AO5" s="290"/>
      <c r="AP5" s="292"/>
      <c r="AQ5" s="63"/>
    </row>
    <row r="6" spans="1:43" ht="12.75" customHeight="1" x14ac:dyDescent="0.15">
      <c r="A6" s="71" t="s">
        <v>80</v>
      </c>
      <c r="B6" s="178" t="s">
        <v>15</v>
      </c>
      <c r="C6" s="72" t="str">
        <f>'Camping (2014)'!D2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IF(Cooking!D4="","",Cooking!D4)</f>
        <v/>
      </c>
      <c r="R6" s="78"/>
      <c r="S6" s="78"/>
      <c r="T6" s="127" t="str">
        <f>'Emergency Prepedness'!B5</f>
        <v>i</v>
      </c>
      <c r="U6" s="188" t="str">
        <f>'Emergency Prepedness'!C5</f>
        <v>Prepare for emergency situations.</v>
      </c>
      <c r="V6" s="96" t="str">
        <f>IF('Emergency Prepedness'!D5="","",'Emergency Prepedness'!D5)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Science'!D47="","",'Environmental Science'!D47)</f>
        <v/>
      </c>
      <c r="AB6" s="78"/>
      <c r="AC6" s="78"/>
      <c r="AD6" s="291"/>
      <c r="AE6" s="290"/>
      <c r="AF6" s="292"/>
      <c r="AG6" s="78"/>
      <c r="AH6" s="78"/>
      <c r="AI6" s="186" t="str">
        <f>'Personal Management'!B6</f>
        <v>ii</v>
      </c>
      <c r="AJ6" s="188" t="str">
        <f>'Personal Management'!C6</f>
        <v>Discuss the plan with your family.</v>
      </c>
      <c r="AK6" s="187" t="str">
        <f>IF('Personal Management'!D6="","",'Personal Management'!D6)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Community'!D2</f>
        <v/>
      </c>
      <c r="D7" s="78"/>
      <c r="E7" s="305"/>
      <c r="F7" s="301"/>
      <c r="G7" s="303"/>
      <c r="H7" s="78"/>
      <c r="I7" s="78"/>
      <c r="J7" s="297"/>
      <c r="K7" s="296"/>
      <c r="L7" s="298"/>
      <c r="N7" s="78"/>
      <c r="O7" s="313"/>
      <c r="P7" s="290"/>
      <c r="Q7" s="314"/>
      <c r="R7" s="78"/>
      <c r="S7" s="78"/>
      <c r="T7" s="127" t="str">
        <f>'Emergency Prepedness'!B6</f>
        <v>ii</v>
      </c>
      <c r="U7" s="188" t="str">
        <f>'Emergency Prepedness'!C6</f>
        <v>Respond to emergency situations.</v>
      </c>
      <c r="V7" s="96" t="str">
        <f>IF('Emergency Prepedness'!D6="","",'Emergency Prepedness'!D6)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Management'!D7="","",'Personal Management'!D7)</f>
        <v/>
      </c>
      <c r="AL7" s="78"/>
      <c r="AM7" s="78"/>
      <c r="AN7" s="291"/>
      <c r="AO7" s="315"/>
      <c r="AP7" s="292"/>
      <c r="AQ7" s="78"/>
    </row>
    <row r="8" spans="1:43" ht="12.75" customHeight="1" x14ac:dyDescent="0.15">
      <c r="A8" s="71" t="s">
        <v>76</v>
      </c>
      <c r="B8" s="178" t="s">
        <v>35</v>
      </c>
      <c r="C8" s="72" t="str">
        <f>'Citizenship in the Nation'!D2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(2014)'!D5="", "", 'Camping (2014)'!D5)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World'!D5="","",'Citizenship in the World'!D5)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IF(Cooking!D5="","",Cooking!D5)</f>
        <v/>
      </c>
      <c r="R8" s="78"/>
      <c r="S8" s="78"/>
      <c r="T8" s="127" t="str">
        <f>'Emergency Prepedness'!B7</f>
        <v>iii</v>
      </c>
      <c r="U8" s="188" t="str">
        <f>'Emergency Prepedness'!C7</f>
        <v>Recover from emergency situations.</v>
      </c>
      <c r="V8" s="96" t="str">
        <f>IF('Emergency Prepedness'!D7="","",'Emergency Prepedness'!D7)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(2016)'!D5="","",'Hiking (2016)'!D5)</f>
        <v/>
      </c>
      <c r="AG8" s="78"/>
      <c r="AH8" s="78"/>
      <c r="AI8" s="186" t="str">
        <f>'Personal Management'!B8</f>
        <v>1c</v>
      </c>
      <c r="AJ8" s="183" t="str">
        <f>'Personal Management'!C8</f>
        <v>Develop a written shopping strategy for the purchase identified in requirement 1a.</v>
      </c>
      <c r="AK8" s="187" t="str">
        <f>IF('Personal Management'!D8="","",'Personal Management'!D8)</f>
        <v/>
      </c>
      <c r="AL8" s="78"/>
      <c r="AM8" s="78"/>
      <c r="AN8" s="291"/>
      <c r="AO8" s="315"/>
      <c r="AP8" s="292"/>
      <c r="AQ8" s="78"/>
    </row>
    <row r="9" spans="1:43" ht="12.75" customHeight="1" x14ac:dyDescent="0.15">
      <c r="A9" s="71" t="s">
        <v>81</v>
      </c>
      <c r="B9" s="178" t="s">
        <v>38</v>
      </c>
      <c r="C9" s="72" t="str">
        <f>'Citizenship in the World'!D2</f>
        <v/>
      </c>
      <c r="D9" s="78"/>
      <c r="E9" s="305"/>
      <c r="F9" s="301"/>
      <c r="G9" s="303"/>
      <c r="H9" s="78"/>
      <c r="I9" s="78"/>
      <c r="J9" s="297"/>
      <c r="K9" s="296"/>
      <c r="L9" s="298"/>
      <c r="N9" s="78"/>
      <c r="O9" s="313"/>
      <c r="P9" s="290"/>
      <c r="Q9" s="314"/>
      <c r="R9" s="78"/>
      <c r="S9" s="78"/>
      <c r="T9" s="127" t="str">
        <f>'Emergency Prepedness'!B8</f>
        <v>iv</v>
      </c>
      <c r="U9" s="188" t="str">
        <f>'Emergency Prepedness'!C8</f>
        <v>Prevent emergency situations.</v>
      </c>
      <c r="V9" s="96" t="str">
        <f>IF('Emergency Prepedness'!D8="","",'Emergency Prepedness'!D8)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Management'!D9="","",'Personal Management'!D9)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Communication!D2</f>
        <v/>
      </c>
      <c r="D10" s="78"/>
      <c r="E10" s="304">
        <f>'Camping (2014)'!B6</f>
        <v>3</v>
      </c>
      <c r="F10" s="300" t="str">
        <f>'Camping (2014)'!C6</f>
        <v>Make a written plan for an overnight trek and show how to get to your camping spot using a topographical map and either a compass OR GPS receiver.</v>
      </c>
      <c r="G10" s="302" t="str">
        <f>IF('Camping (2014)'!D6="", "", 'Camping (2014)'!D6)</f>
        <v/>
      </c>
      <c r="H10" s="78"/>
      <c r="I10" s="78"/>
      <c r="J10" s="297"/>
      <c r="K10" s="296"/>
      <c r="L10" s="298"/>
      <c r="N10" s="78"/>
      <c r="O10" s="313" t="str">
        <f>Cooking!B6</f>
        <v>1d</v>
      </c>
      <c r="P10" s="290" t="str">
        <f>Cooking!C6</f>
        <v>Describe the following food-related illnesses and tell what you can do to help prevent each from happening:</v>
      </c>
      <c r="Q10" s="314" t="str">
        <f>IF(Cooking!D6="","",Cooking!D6)</f>
        <v/>
      </c>
      <c r="R10" s="78"/>
      <c r="S10" s="78"/>
      <c r="T10" s="127" t="str">
        <f>'Emergency Prepedness'!B9</f>
        <v>v</v>
      </c>
      <c r="U10" s="188" t="str">
        <f>'Emergency Prepedness'!C9</f>
        <v>Mitigate losses in emergency situations.</v>
      </c>
      <c r="V10" s="96" t="str">
        <f>IF('Emergency Prepedness'!D9="","",'Emergency Prepedness'!D9)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Science'!D48="","",'Environmental Science'!D48)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Management'!D10="","",'Personal Management'!D10)</f>
        <v/>
      </c>
      <c r="AL10" s="78"/>
      <c r="AM10" s="78"/>
      <c r="AN10" s="291"/>
      <c r="AO10" s="315"/>
      <c r="AP10" s="292"/>
      <c r="AQ10" s="78"/>
    </row>
    <row r="11" spans="1:43" ht="12.75" customHeight="1" x14ac:dyDescent="0.15">
      <c r="A11" s="71" t="s">
        <v>3</v>
      </c>
      <c r="B11" s="178" t="s">
        <v>808</v>
      </c>
      <c r="C11" s="72" t="str">
        <f>Cooking!D2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World'!D6="","",'Citizenship in the World'!D6)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Prepedness'!D10="","",'Emergency Prepedness'!D10)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(2016)'!D6="","",'Hiking (2016)'!D6)</f>
        <v/>
      </c>
      <c r="AG11" s="78"/>
      <c r="AH11" s="78"/>
      <c r="AI11" s="291"/>
      <c r="AJ11" s="315"/>
      <c r="AK11" s="292"/>
      <c r="AL11" s="78"/>
      <c r="AM11" s="78"/>
      <c r="AN11" s="291"/>
      <c r="AO11" s="315"/>
      <c r="AP11" s="292"/>
      <c r="AQ11" s="78"/>
    </row>
    <row r="12" spans="1:43" ht="12.75" customHeight="1" x14ac:dyDescent="0.15">
      <c r="A12" s="71" t="s">
        <v>85</v>
      </c>
      <c r="B12" s="178" t="s">
        <v>26</v>
      </c>
      <c r="C12" s="72" t="str">
        <f>Cycling!D2</f>
        <v/>
      </c>
      <c r="D12" s="78"/>
      <c r="E12" s="297" t="str">
        <f>'Camping (2014)'!B7</f>
        <v>4a</v>
      </c>
      <c r="F12" s="296" t="str">
        <f>'Camping (2014)'!C7</f>
        <v>Make a duty roster showing how your patrol is organized for an actual overnight campout.  List assignments for each member.</v>
      </c>
      <c r="G12" s="298" t="str">
        <f>IF('Camping (2014)'!D7="", "", 'Camping (2014)'!D7)</f>
        <v/>
      </c>
      <c r="H12" s="78"/>
      <c r="I12" s="78"/>
      <c r="J12" s="297"/>
      <c r="K12" s="296"/>
      <c r="L12" s="298"/>
      <c r="N12" s="78"/>
      <c r="O12" s="313"/>
      <c r="P12" s="113" t="str">
        <f>Cooking!C7</f>
        <v>1) Salmonella</v>
      </c>
      <c r="Q12" s="96" t="str">
        <f>IF(Cooking!D7="","",Cooking!D7)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Prepedness'!D2</f>
        <v/>
      </c>
      <c r="D13" s="78"/>
      <c r="E13" s="297"/>
      <c r="F13" s="296"/>
      <c r="G13" s="298"/>
      <c r="H13" s="78"/>
      <c r="I13" s="78"/>
      <c r="J13" s="190">
        <f>'Citizenship in the World'!B7</f>
        <v>4</v>
      </c>
      <c r="K13" s="166" t="str">
        <f>'Citizenship in the World'!C7</f>
        <v>Do TWO of the following</v>
      </c>
      <c r="L13" s="167" t="str">
        <f>IF('Citizenship in the World'!D7="","",'Citizenship in the World'!D7)</f>
        <v/>
      </c>
      <c r="N13" s="78"/>
      <c r="O13" s="313"/>
      <c r="P13" s="113" t="str">
        <f>Cooking!C8</f>
        <v>2) Staphylococcal aureus (staph)</v>
      </c>
      <c r="Q13" s="96" t="str">
        <f>IF(Cooking!D8="","",Cooking!D8)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Management'!D11="","",'Personal Management'!D11)</f>
        <v/>
      </c>
      <c r="AL13" s="78"/>
      <c r="AM13" s="78"/>
      <c r="AN13" s="291"/>
      <c r="AO13" s="315"/>
      <c r="AP13" s="292"/>
      <c r="AQ13" s="78"/>
    </row>
    <row r="14" spans="1:43" ht="12.75" customHeight="1" x14ac:dyDescent="0.15">
      <c r="A14" s="71" t="s">
        <v>97</v>
      </c>
      <c r="B14" s="178" t="s">
        <v>28</v>
      </c>
      <c r="C14" s="72" t="str">
        <f>'Environmental Science'!D2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(2014)'!D8="", "", 'Camping (2014)'!D8)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67" t="str">
        <f>IF('Citizenship in the World'!D8="","",'Citizenship in the World'!D8)</f>
        <v/>
      </c>
      <c r="N14" s="78"/>
      <c r="O14" s="313"/>
      <c r="P14" s="113" t="str">
        <f>Cooking!C9</f>
        <v>3) Escherichia coli (E. coli)</v>
      </c>
      <c r="Q14" s="96" t="str">
        <f>IF(Cooking!D9="","",Cooking!D9)</f>
        <v/>
      </c>
      <c r="R14" s="78"/>
      <c r="S14" s="78"/>
      <c r="T14" s="127" t="str">
        <f>'Emergency Prepedness'!B11</f>
        <v>i</v>
      </c>
      <c r="U14" s="188" t="str">
        <f>'Emergency Prepedness'!C11</f>
        <v>Home kitchen fire.</v>
      </c>
      <c r="V14" s="96" t="str">
        <f>IF('Emergency Prepedness'!D11="","",'Emergency Prepedness'!D11)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Life'!D2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World'!D9="","",'Citizenship in the World'!D9)</f>
        <v/>
      </c>
      <c r="N15" s="78"/>
      <c r="O15" s="313"/>
      <c r="P15" s="113" t="str">
        <f>Cooking!C10</f>
        <v>4) Clostridium botulinum (Botulism)</v>
      </c>
      <c r="Q15" s="96" t="str">
        <f>IF(Cooking!D10="","",Cooking!D10)</f>
        <v/>
      </c>
      <c r="R15" s="78"/>
      <c r="S15" s="78"/>
      <c r="T15" s="127" t="str">
        <f>'Emergency Prepedness'!B12</f>
        <v>ii</v>
      </c>
      <c r="U15" s="188" t="str">
        <f>'Emergency Prepedness'!C12</f>
        <v>Home basement/storage room/garage fire.</v>
      </c>
      <c r="V15" s="96" t="str">
        <f>IF('Emergency Prepedness'!D12="","",'Emergency Prepedness'!D12)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(2016)'!D7="","",'Hiking (2016)'!D7)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Aid'!D2</f>
        <v/>
      </c>
      <c r="D16" s="78"/>
      <c r="E16" s="297" t="str">
        <f>'Camping (2014)'!B9</f>
        <v>5a</v>
      </c>
      <c r="F16" s="296" t="str">
        <f>'Camping (2014)'!C9</f>
        <v>Prepare a list of clothing you would need for overnight campouts in both warm and cold weather.  Explain the term "layering".</v>
      </c>
      <c r="G16" s="298" t="str">
        <f>IF('Camping (2014)'!D9="", "", 'Camping (2014)'!D9)</f>
        <v/>
      </c>
      <c r="H16" s="78"/>
      <c r="I16" s="78"/>
      <c r="J16" s="297"/>
      <c r="K16" s="306"/>
      <c r="L16" s="298"/>
      <c r="N16" s="78"/>
      <c r="O16" s="313"/>
      <c r="P16" s="113" t="str">
        <f>Cooking!C11</f>
        <v>5) Campylobacter jejuni</v>
      </c>
      <c r="Q16" s="96" t="str">
        <f>IF(Cooking!D11="","",Cooking!D11)</f>
        <v/>
      </c>
      <c r="R16" s="78"/>
      <c r="S16" s="78"/>
      <c r="T16" s="127" t="str">
        <f>'Emergency Prepedness'!B13</f>
        <v>iii</v>
      </c>
      <c r="U16" s="188" t="str">
        <f>'Emergency Prepedness'!C13</f>
        <v>Explosion in the home.</v>
      </c>
      <c r="V16" s="96" t="str">
        <f>IF('Emergency Prepedness'!D13="","",'Emergency Prepedness'!D13)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Science'!D49="","",'Environmental Science'!D49)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(2016)'!D2</f>
        <v/>
      </c>
      <c r="D17" s="63"/>
      <c r="E17" s="297"/>
      <c r="F17" s="296"/>
      <c r="G17" s="298"/>
      <c r="H17" s="63"/>
      <c r="I17" s="63"/>
      <c r="J17" s="297"/>
      <c r="K17" s="306"/>
      <c r="L17" s="298"/>
      <c r="N17" s="63"/>
      <c r="O17" s="313"/>
      <c r="P17" s="113" t="str">
        <f>Cooking!C12</f>
        <v>6) Hepatitis</v>
      </c>
      <c r="Q17" s="96" t="str">
        <f>IF(Cooking!D12="","",Cooking!D12)</f>
        <v/>
      </c>
      <c r="R17" s="63"/>
      <c r="S17" s="63"/>
      <c r="T17" s="127" t="str">
        <f>'Emergency Prepedness'!B14</f>
        <v>iv</v>
      </c>
      <c r="U17" s="188" t="str">
        <f>'Emergency Prepedness'!C14</f>
        <v>Automobile crash.</v>
      </c>
      <c r="V17" s="96" t="str">
        <f>IF('Emergency Prepedness'!D14="","",'Emergency Prepedness'!D14)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Management'!D12="","",'Personal Management'!D12)</f>
        <v/>
      </c>
      <c r="AL17" s="63"/>
      <c r="AM17" s="63"/>
      <c r="AN17" s="291"/>
      <c r="AO17" s="315"/>
      <c r="AP17" s="292"/>
      <c r="AQ17" s="63"/>
    </row>
    <row r="18" spans="1:48" ht="12.75" customHeight="1" x14ac:dyDescent="0.15">
      <c r="A18" s="71" t="s">
        <v>92</v>
      </c>
      <c r="B18" s="178" t="s">
        <v>22</v>
      </c>
      <c r="C18" s="72" t="str">
        <f>Lifesaving!D2</f>
        <v/>
      </c>
      <c r="D18" s="63"/>
      <c r="E18" s="297" t="str">
        <f>'Camping (2014)'!B10</f>
        <v>5b</v>
      </c>
      <c r="F18" s="296" t="str">
        <f>'Camping (2014)'!C10</f>
        <v>Discuss the footwear for different kinds of weather and how the right footwear is important for protecting your feet.</v>
      </c>
      <c r="G18" s="298" t="str">
        <f>IF('Camping (2014)'!D10="", "", 'Camping (2014)'!D10)</f>
        <v/>
      </c>
      <c r="H18" s="63"/>
      <c r="I18" s="63"/>
      <c r="J18" s="297"/>
      <c r="K18" s="306"/>
      <c r="L18" s="298"/>
      <c r="N18" s="63"/>
      <c r="O18" s="313"/>
      <c r="P18" s="113" t="str">
        <f>Cooking!C13</f>
        <v>7) Listeria monocytogenes</v>
      </c>
      <c r="Q18" s="96" t="str">
        <f>IF(Cooking!D13="","",Cooking!D13)</f>
        <v/>
      </c>
      <c r="R18" s="63"/>
      <c r="S18" s="63"/>
      <c r="T18" s="127" t="str">
        <f>'Emergency Prepedness'!B15</f>
        <v>v</v>
      </c>
      <c r="U18" s="188" t="str">
        <f>'Emergency Prepedness'!C15</f>
        <v>Food-borne disease (food poisoning).</v>
      </c>
      <c r="V18" s="96" t="str">
        <f>IF('Emergency Prepedness'!D15="","",'Emergency Prepedness'!D15)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Science'!D50="","",'Environmental Science'!D50)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(2016)'!D8="","",'Hiking (2016)'!D8)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Fitness'!D2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World'!D10="","",'Citizenship in the World'!D10)</f>
        <v/>
      </c>
      <c r="N19" s="63"/>
      <c r="O19" s="313"/>
      <c r="P19" s="113" t="str">
        <f>Cooking!C14</f>
        <v>8) Cryptosporidium</v>
      </c>
      <c r="Q19" s="96" t="str">
        <f>IF(Cooking!D14="","",Cooking!D14)</f>
        <v/>
      </c>
      <c r="R19" s="63"/>
      <c r="S19" s="63"/>
      <c r="T19" s="127" t="str">
        <f>'Emergency Prepedness'!B16</f>
        <v>vi</v>
      </c>
      <c r="U19" s="188" t="str">
        <f>'Emergency Prepedness'!C16</f>
        <v>Fire or explosion in a public place.</v>
      </c>
      <c r="V19" s="96" t="str">
        <f>IF('Emergency Prepedness'!D16="","",'Emergency Prepedness'!D16)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Management'!D2</f>
        <v/>
      </c>
      <c r="D20" s="63"/>
      <c r="E20" s="190" t="str">
        <f>'Camping (2014)'!B11</f>
        <v>5c</v>
      </c>
      <c r="F20" s="189" t="str">
        <f>'Camping (2014)'!C11</f>
        <v>Explain the proper care and storage of camping equipment.</v>
      </c>
      <c r="G20" s="191" t="str">
        <f>IF('Camping (2014)'!D11="", "", 'Camping (2014)'!D11)</f>
        <v/>
      </c>
      <c r="H20" s="63"/>
      <c r="I20" s="63"/>
      <c r="J20" s="297"/>
      <c r="K20" s="306"/>
      <c r="L20" s="298"/>
      <c r="N20" s="63"/>
      <c r="O20" s="313"/>
      <c r="P20" s="113" t="str">
        <f>Cooking!C15</f>
        <v>9) Norovirus</v>
      </c>
      <c r="Q20" s="96" t="str">
        <f>IF(Cooking!D15="","",Cooking!D15)</f>
        <v/>
      </c>
      <c r="R20" s="63"/>
      <c r="S20" s="63"/>
      <c r="T20" s="127" t="str">
        <f>'Emergency Prepedness'!B17</f>
        <v>vii</v>
      </c>
      <c r="U20" s="188" t="str">
        <f>'Emergency Prepedness'!C17</f>
        <v>Vehicle stalled in the desert.</v>
      </c>
      <c r="V20" s="96" t="str">
        <f>IF('Emergency Prepedness'!D17="","",'Emergency Prepedness'!D17)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Management'!D13="","",'Personal Management'!D13)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Sustainability!D2</f>
        <v/>
      </c>
      <c r="D21" s="63"/>
      <c r="E21" s="194" t="str">
        <f>'Camping (2014)'!B12</f>
        <v>5d</v>
      </c>
      <c r="F21" s="192" t="str">
        <f>'Camping (2014)'!C12</f>
        <v>List the outdoor essentials necessary for any campout, and explain why each item is needed.</v>
      </c>
      <c r="G21" s="193" t="str">
        <f>IF('Camping (2014)'!D12="", "", 'Camping (2014)'!D12)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IF(Cooking!D16="","",Cooking!D16)</f>
        <v/>
      </c>
      <c r="R21" s="63"/>
      <c r="S21" s="63"/>
      <c r="T21" s="127" t="str">
        <f>'Emergency Prepedness'!B18</f>
        <v>viii</v>
      </c>
      <c r="U21" s="188" t="str">
        <f>'Emergency Prepedness'!C18</f>
        <v>Vehicle trapped in a blizzard.</v>
      </c>
      <c r="V21" s="96" t="str">
        <f>IF('Emergency Prepedness'!D18="","",'Emergency Prepedness'!D18)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(2016)'!D9="","",'Hiking (2016)'!D9)</f>
        <v/>
      </c>
      <c r="AG21" s="63"/>
      <c r="AH21" s="63"/>
      <c r="AI21" s="186" t="str">
        <f>'Personal Management'!B14</f>
        <v>a</v>
      </c>
      <c r="AJ21" s="188" t="str">
        <f>'Personal Management'!C14</f>
        <v>The emotions you feel when you receive money.</v>
      </c>
      <c r="AK21" s="187" t="str">
        <f>IF('Personal Management'!D14="","",'Personal Management'!D14)</f>
        <v/>
      </c>
      <c r="AL21" s="63"/>
      <c r="AM21" s="63"/>
      <c r="AN21" s="291"/>
      <c r="AO21" s="315"/>
      <c r="AP21" s="292"/>
      <c r="AQ21" s="63"/>
    </row>
    <row r="22" spans="1:48" ht="12.75" customHeight="1" x14ac:dyDescent="0.15">
      <c r="A22" s="71" t="s">
        <v>89</v>
      </c>
      <c r="B22" s="178" t="s">
        <v>88</v>
      </c>
      <c r="C22" s="72" t="str">
        <f>Swimming!D2</f>
        <v/>
      </c>
      <c r="D22" s="73"/>
      <c r="E22" s="297" t="str">
        <f>'Camping (2014)'!B13</f>
        <v>5e</v>
      </c>
      <c r="F22" s="296" t="str">
        <f>'Camping (2014)'!C13</f>
        <v>Present yourself to your Scoutmaster with your pack for inspection.  Be correctly clothed and equipped for an overnight campout.</v>
      </c>
      <c r="G22" s="298" t="str">
        <f>IF('Camping (2014)'!D13="", "", 'Camping (2014)'!D13)</f>
        <v/>
      </c>
      <c r="H22" s="73"/>
      <c r="I22" s="73"/>
      <c r="J22" s="297"/>
      <c r="K22" s="306"/>
      <c r="L22" s="298"/>
      <c r="N22" s="73"/>
      <c r="O22" s="313"/>
      <c r="P22" s="290"/>
      <c r="Q22" s="314"/>
      <c r="R22" s="73"/>
      <c r="S22" s="73"/>
      <c r="T22" s="127" t="str">
        <f>'Emergency Prepedness'!B19</f>
        <v>ix</v>
      </c>
      <c r="U22" s="188" t="str">
        <f>'Emergency Prepedness'!C19</f>
        <v>Flash flooding in town or in the country.</v>
      </c>
      <c r="V22" s="96" t="str">
        <f>IF('Emergency Prepedness'!D19="","",'Emergency Prepedness'!D19)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Management'!D15="","",'Personal Management'!D15)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IF(Cooking!D17="","",Cooking!D17)</f>
        <v/>
      </c>
      <c r="R23" s="74"/>
      <c r="S23" s="74"/>
      <c r="T23" s="127" t="str">
        <f>'Emergency Prepedness'!B20</f>
        <v>x</v>
      </c>
      <c r="U23" s="188" t="str">
        <f>'Emergency Prepedness'!C20</f>
        <v>Mountain/backcountry accident.</v>
      </c>
      <c r="V23" s="96" t="str">
        <f>IF('Emergency Prepedness'!D20="","",'Emergency Prepedness'!D20)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Management'!D16="","",'Personal Management'!D16)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(2014)'!D14="", "", 'Camping (2014)'!D14)</f>
        <v/>
      </c>
      <c r="H24" s="78"/>
      <c r="I24" s="78"/>
      <c r="J24" s="297"/>
      <c r="K24" s="306"/>
      <c r="L24" s="298"/>
      <c r="N24" s="78"/>
      <c r="O24" s="313"/>
      <c r="P24" s="290"/>
      <c r="Q24" s="314"/>
      <c r="R24" s="78"/>
      <c r="S24" s="78"/>
      <c r="T24" s="127" t="str">
        <f>'Emergency Prepedness'!B21</f>
        <v>xi</v>
      </c>
      <c r="U24" s="188" t="str">
        <f>'Emergency Prepedness'!C21</f>
        <v>Boating or water accident.</v>
      </c>
      <c r="V24" s="96" t="str">
        <f>IF('Emergency Prepedness'!D21="","",'Emergency Prepedness'!D21)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Life'!D3="","",'Family Life'!D3)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13" t="str">
        <f>Cooking!C18</f>
        <v>1) Fruits</v>
      </c>
      <c r="Q25" s="96" t="str">
        <f>IF(Cooking!D18="","",Cooking!D18)</f>
        <v/>
      </c>
      <c r="R25" s="78"/>
      <c r="S25" s="78"/>
      <c r="T25" s="127" t="str">
        <f>'Emergency Prepedness'!B22</f>
        <v>xii</v>
      </c>
      <c r="U25" s="188" t="str">
        <f>'Emergency Prepedness'!C22</f>
        <v>Gas leak in a home or a building.</v>
      </c>
      <c r="V25" s="96" t="str">
        <f>IF('Emergency Prepedness'!D22="","",'Emergency Prepedness'!D22)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Management'!D17="","",'Personal Management'!D17)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(2014)'!D15="", "", 'Camping (2014)'!D15)</f>
        <v/>
      </c>
      <c r="H26" s="78"/>
      <c r="I26" s="78"/>
      <c r="J26" s="297"/>
      <c r="K26" s="306"/>
      <c r="L26" s="298"/>
      <c r="N26" s="78"/>
      <c r="O26" s="313"/>
      <c r="P26" s="113" t="str">
        <f>Cooking!C19</f>
        <v>2) Vegetables</v>
      </c>
      <c r="Q26" s="96" t="str">
        <f>IF(Cooking!D19="","",Cooking!D19)</f>
        <v/>
      </c>
      <c r="R26" s="78"/>
      <c r="S26" s="78"/>
      <c r="T26" s="127" t="str">
        <f>'Emergency Prepedness'!B23</f>
        <v>xiii</v>
      </c>
      <c r="U26" s="188" t="str">
        <f>'Emergency Prepedness'!C23</f>
        <v>Tornado or hurricane.</v>
      </c>
      <c r="V26" s="96" t="str">
        <f>IF('Emergency Prepedness'!D23="","",'Emergency Prepedness'!D23)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Management'!D18="","",'Personal Management'!D18)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13" t="str">
        <f>Cooking!C20</f>
        <v>3) Grains</v>
      </c>
      <c r="Q27" s="96" t="str">
        <f>IF(Cooking!D20="","",Cooking!D20)</f>
        <v/>
      </c>
      <c r="R27" s="78"/>
      <c r="S27" s="78"/>
      <c r="T27" s="127" t="str">
        <f>'Emergency Prepedness'!B24</f>
        <v>xiv</v>
      </c>
      <c r="U27" s="188" t="str">
        <f>'Emergency Prepedness'!C24</f>
        <v>Major flood.</v>
      </c>
      <c r="V27" s="96" t="str">
        <f>IF('Emergency Prepedness'!D24="","",'Emergency Prepedness'!D24)</f>
        <v/>
      </c>
      <c r="W27" s="78"/>
      <c r="X27" s="78"/>
      <c r="Y27" s="313">
        <f>'Family Life'!B4</f>
        <v>2</v>
      </c>
      <c r="Z27" s="290" t="str">
        <f>'Family Life'!C4</f>
        <v>List several reasons why you are important to your family and discuss this with your parents or guardians and with your merit badge counselor.</v>
      </c>
      <c r="AA27" s="314" t="str">
        <f>IF('Family Life'!D4="","",'Family Life'!D4)</f>
        <v/>
      </c>
      <c r="AB27" s="78"/>
      <c r="AC27" s="78"/>
      <c r="AD27" s="186" t="str">
        <f>Lifesaving!B3</f>
        <v>1a</v>
      </c>
      <c r="AE27" s="183" t="str">
        <f>Lifesaving!C3</f>
        <v>Complete 2nd Class requirements 5a - 5d, and 1st Class requirements 6a - 6e</v>
      </c>
      <c r="AF27" s="187" t="str">
        <f>IF(Lifesaving!D3="","",Lifesaving!D3)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(2014)'!D16="", "", 'Camping (2014)'!D16)</f>
        <v/>
      </c>
      <c r="H28" s="78"/>
      <c r="I28" s="78"/>
      <c r="J28" s="297"/>
      <c r="K28" s="306"/>
      <c r="L28" s="298"/>
      <c r="N28" s="78"/>
      <c r="O28" s="313"/>
      <c r="P28" s="113" t="str">
        <f>Cooking!C21</f>
        <v>4) Proteins</v>
      </c>
      <c r="Q28" s="96" t="str">
        <f>IF(Cooking!D21="","",Cooking!D21)</f>
        <v/>
      </c>
      <c r="R28" s="78"/>
      <c r="S28" s="78"/>
      <c r="T28" s="127" t="str">
        <f>'Emergency Prepedness'!B25</f>
        <v>xv</v>
      </c>
      <c r="U28" s="188" t="str">
        <f>'Emergency Prepedness'!C25</f>
        <v>Toxic chemical spills and releases.</v>
      </c>
      <c r="V28" s="96" t="str">
        <f>IF('Emergency Prepedness'!D25="","",'Emergency Prepedness'!D25)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IF(Lifesaving!D4="","",Lifesaving!D4)</f>
        <v/>
      </c>
      <c r="AG28" s="78"/>
      <c r="AH28" s="78"/>
      <c r="AI28" s="186" t="str">
        <f>'Personal Management'!B19</f>
        <v>f</v>
      </c>
      <c r="AJ28" s="188" t="str">
        <f>'Personal Management'!C19</f>
        <v>Your understanding of what happens when you put money into a savings account.</v>
      </c>
      <c r="AK28" s="187" t="str">
        <f>IF('Personal Management'!D19="","",'Personal Management'!D19)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(2014)'!D17="", "", 'Camping (2014)'!D17)</f>
        <v/>
      </c>
      <c r="H29" s="78"/>
      <c r="I29" s="78"/>
      <c r="J29" s="190" t="str">
        <f>'Citizenship in the World'!B11</f>
        <v>5a</v>
      </c>
      <c r="K29" s="166" t="str">
        <f>'Citizenship in the World'!C11</f>
        <v>Discuss the differences between constitutional and no constitutional governments.</v>
      </c>
      <c r="L29" s="167" t="str">
        <f>IF('Citizenship in the World'!D11="","",'Citizenship in the World'!D11)</f>
        <v/>
      </c>
      <c r="N29" s="78"/>
      <c r="O29" s="313"/>
      <c r="P29" s="113" t="str">
        <f>Cooking!C22</f>
        <v>5) Dairy</v>
      </c>
      <c r="Q29" s="96" t="str">
        <f>IF(Cooking!D22="","",Cooking!D22)</f>
        <v/>
      </c>
      <c r="R29" s="78"/>
      <c r="S29" s="78"/>
      <c r="T29" s="127" t="str">
        <f>'Emergency Prepedness'!B26</f>
        <v>xvi</v>
      </c>
      <c r="U29" s="188" t="str">
        <f>'Emergency Prepedness'!C26</f>
        <v>Nuclear power plant emergency.</v>
      </c>
      <c r="V29" s="96" t="str">
        <f>IF('Emergency Prepedness'!D26="","",'Emergency Prepedness'!D26)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Life'!D5="","",'Family Life'!D5)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Management'!D20="","",'Personal Management'!D20)</f>
        <v/>
      </c>
      <c r="AL29" s="78"/>
      <c r="AM29" s="78"/>
      <c r="AN29" s="291"/>
      <c r="AO29" s="290"/>
      <c r="AP29" s="292"/>
      <c r="AQ29" s="78"/>
    </row>
    <row r="30" spans="1:48" ht="12.75" customHeight="1" x14ac:dyDescent="0.15">
      <c r="D30" s="78"/>
      <c r="E30" s="297"/>
      <c r="F30" s="296"/>
      <c r="G30" s="298"/>
      <c r="H30" s="78"/>
      <c r="I30" s="78"/>
      <c r="J30" s="190" t="str">
        <f>'Citizenship in the World'!B12</f>
        <v>5b</v>
      </c>
      <c r="K30" s="166" t="str">
        <f>'Citizenship in the World'!C12</f>
        <v>Name at least fiver (5) different types of governments currently in power in the world.</v>
      </c>
      <c r="L30" s="167" t="str">
        <f>IF('Citizenship in the World'!D12="","",'Citizenship in the World'!D12)</f>
        <v/>
      </c>
      <c r="N30" s="78"/>
      <c r="O30" s="127" t="str">
        <f>Cooking!B23</f>
        <v>2b</v>
      </c>
      <c r="P30" s="175" t="str">
        <f>Cooking!C23</f>
        <v>Explain why you should limit your intake of oils and sugars.</v>
      </c>
      <c r="Q30" s="96" t="str">
        <f>IF(Cooking!D23="","",Cooking!D23)</f>
        <v/>
      </c>
      <c r="R30" s="78"/>
      <c r="S30" s="78"/>
      <c r="T30" s="127" t="str">
        <f>'Emergency Prepedness'!B27</f>
        <v>xvii</v>
      </c>
      <c r="U30" s="188" t="str">
        <f>'Emergency Prepedness'!C27</f>
        <v>Avalanche (Snowslide or rockslide).</v>
      </c>
      <c r="V30" s="96" t="str">
        <f>IF('Emergency Prepedness'!D27="","",'Emergency Prepedness'!D27)</f>
        <v/>
      </c>
      <c r="W30" s="78"/>
      <c r="X30" s="78"/>
      <c r="Y30" s="313"/>
      <c r="Z30" s="290"/>
      <c r="AA30" s="314"/>
      <c r="AB30" s="78"/>
      <c r="AC30" s="78"/>
      <c r="AD30" s="186">
        <f>Lifesaving!B5</f>
        <v>2</v>
      </c>
      <c r="AE30" s="183" t="str">
        <f>Lifesaving!C5</f>
        <v>Explain the following:</v>
      </c>
      <c r="AF30" s="187" t="str">
        <f>IF(Lifesaving!D5="","",Lifesaving!D5)</f>
        <v/>
      </c>
      <c r="AG30" s="78"/>
      <c r="AH30" s="78"/>
      <c r="AI30" s="186" t="str">
        <f>'Personal Management'!B21</f>
        <v>h</v>
      </c>
      <c r="AJ30" s="188" t="str">
        <f>'Personal Management'!C21</f>
        <v>What you can do to better manage your money.</v>
      </c>
      <c r="AK30" s="187" t="str">
        <f>IF('Personal Management'!D21="","",'Personal Management'!D21)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(2014)'!D18="", "", 'Camping (2014)'!D18)</f>
        <v/>
      </c>
      <c r="H31" s="162"/>
      <c r="I31" s="162"/>
      <c r="J31" s="190" t="str">
        <f>'Citizenship in the World'!B13</f>
        <v>5c</v>
      </c>
      <c r="K31" s="166" t="str">
        <f>'Citizenship in the World'!C13</f>
        <v>Show on a world map countries that use each of these five different forms of government</v>
      </c>
      <c r="L31" s="167" t="str">
        <f>IF('Citizenship in the World'!D13="","",'Citizenship in the World'!D13)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IF(Cooking!D24="","",Cooking!D24)</f>
        <v/>
      </c>
      <c r="R31" s="162"/>
      <c r="S31" s="162"/>
      <c r="T31" s="127" t="str">
        <f>'Emergency Prepedness'!B28</f>
        <v>xviii</v>
      </c>
      <c r="U31" s="188" t="str">
        <f>'Emergency Prepedness'!C28</f>
        <v>Violence in a public place.</v>
      </c>
      <c r="V31" s="96" t="str">
        <f>IF('Emergency Prepedness'!D28="","",'Emergency Prepedness'!D28)</f>
        <v/>
      </c>
      <c r="W31" s="162"/>
      <c r="X31" s="162"/>
      <c r="Y31" s="313"/>
      <c r="Z31" s="290"/>
      <c r="AA31" s="314"/>
      <c r="AB31" s="162"/>
      <c r="AC31" s="162"/>
      <c r="AD31" s="186" t="str">
        <f>Lifesaving!B6</f>
        <v>a</v>
      </c>
      <c r="AE31" s="188" t="str">
        <f>Lifesaving!C6</f>
        <v>Common drowning situations and how to prevent them.</v>
      </c>
      <c r="AF31" s="187" t="str">
        <f>IF(Lifesaving!D6="","",Lifesaving!D6)</f>
        <v/>
      </c>
      <c r="AG31" s="162"/>
      <c r="AH31" s="162"/>
      <c r="AI31" s="186" t="str">
        <f>'Personal Management'!B22</f>
        <v>4a</v>
      </c>
      <c r="AJ31" s="183" t="str">
        <f>'Personal Management'!C22</f>
        <v>Explain the differences between saving and investing, including reasons for using one over the other.</v>
      </c>
      <c r="AK31" s="187" t="str">
        <f>IF('Personal Management'!D22="","",'Personal Management'!D22)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66" t="str">
        <f>'Citizenship in the World'!C14</f>
        <v>Explain how a government is represented abroad and how the United States government is accredited to international organizations.</v>
      </c>
      <c r="L32" s="167" t="str">
        <f>IF('Citizenship in the World'!D14="","",'Citizenship in the World'!D14)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Prepedness'!D29="","",'Emergency Prepedness'!D29)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Life'!D6="","",'Family Life'!D6)</f>
        <v/>
      </c>
      <c r="AB32" s="162"/>
      <c r="AC32" s="162"/>
      <c r="AD32" s="186" t="str">
        <f>Lifesaving!B7</f>
        <v>b</v>
      </c>
      <c r="AE32" s="188" t="str">
        <f>Lifesaving!C7</f>
        <v>How to identify persons in the water who need assistance.</v>
      </c>
      <c r="AF32" s="187" t="str">
        <f>IF(Lifesaving!D7="","",Lifesaving!D7)</f>
        <v/>
      </c>
      <c r="AG32" s="162"/>
      <c r="AH32" s="162"/>
      <c r="AI32" s="186" t="str">
        <f>'Personal Management'!B23</f>
        <v>4b</v>
      </c>
      <c r="AJ32" s="183" t="str">
        <f>'Personal Management'!C23</f>
        <v>Explain the concepts of return on investment and risk.</v>
      </c>
      <c r="AK32" s="187" t="str">
        <f>IF('Personal Management'!D23="","",'Personal Management'!D23)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World'!D15="","",'Citizenship in the World'!D15)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IF(Lifesaving!D8="","",Lifesaving!D8)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Management'!D24="","",'Personal Management'!D24)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(2014)'!D19="", "", 'Camping (2014)'!D19)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IF(Cooking!D25="","",Cooking!D25)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IF(Lifesaving!D9="","",Lifesaving!D9)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IF(Swimming!D3="","",Swimming!D3)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(2014)'!D20="", "", 'Camping (2014)'!D20)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Life'!D7="","",'Family Life'!D7)</f>
        <v/>
      </c>
      <c r="AB35" s="162"/>
      <c r="AC35" s="162"/>
      <c r="AD35" s="186" t="str">
        <f>Lifesaving!B10</f>
        <v>e</v>
      </c>
      <c r="AE35" s="188" t="str">
        <f>Lifesaving!C10</f>
        <v>Situations for which in-water rescues should not be undertaken.</v>
      </c>
      <c r="AF35" s="187" t="str">
        <f>IF(Lifesaving!D10="","",Lifesaving!D10)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Management'!D25="","",'Personal Management'!D25)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(2014)'!D21="", "", 'Camping (2014)'!D21)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IF(Cooking!D26="","",Cooking!D26)</f>
        <v/>
      </c>
      <c r="R36" s="162"/>
      <c r="S36" s="162"/>
      <c r="T36" s="127">
        <f>'Emergency Prepedness'!B30</f>
        <v>3</v>
      </c>
      <c r="U36" s="175" t="str">
        <f>'Emergency Prepedness'!C30</f>
        <v>Show how you could safely save a person from the following:</v>
      </c>
      <c r="V36" s="96" t="str">
        <f>IF('Emergency Prepedness'!D30="","",'Emergency Prepedness'!D30)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IF(Lifesaving!D11="","",Lifesaving!D11)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IF(Swimming!D4="","",Swimming!D4)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27" t="str">
        <f>'Emergency Prepedness'!B31</f>
        <v>a</v>
      </c>
      <c r="U37" s="188" t="str">
        <f>'Emergency Prepedness'!C31</f>
        <v>Touching a live household electric wire.</v>
      </c>
      <c r="V37" s="96" t="str">
        <f>IF('Emergency Prepedness'!D31="","",'Emergency Prepedness'!D31)</f>
        <v/>
      </c>
      <c r="W37" s="162"/>
      <c r="X37" s="162"/>
      <c r="Y37" s="127" t="str">
        <f>'Family Life'!B8</f>
        <v>a</v>
      </c>
      <c r="Z37" s="188" t="str">
        <f>'Family Life'!C8</f>
        <v>The objective or goal of the project</v>
      </c>
      <c r="AA37" s="96" t="str">
        <f>IF('Family Life'!D8="","",'Family Life'!D8)</f>
        <v/>
      </c>
      <c r="AB37" s="162"/>
      <c r="AC37" s="162"/>
      <c r="AD37" s="291"/>
      <c r="AE37" s="290"/>
      <c r="AF37" s="292"/>
      <c r="AG37" s="162"/>
      <c r="AH37" s="162"/>
      <c r="AI37" s="186" t="str">
        <f>'Personal Management'!B26</f>
        <v>a</v>
      </c>
      <c r="AJ37" s="188" t="str">
        <f>'Personal Management'!C26</f>
        <v>Current price.</v>
      </c>
      <c r="AK37" s="187" t="str">
        <f>IF('Personal Management'!D26="","",'Personal Management'!D26)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27" t="str">
        <f>'Emergency Prepedness'!B32</f>
        <v>b</v>
      </c>
      <c r="U38" s="188" t="str">
        <f>'Emergency Prepedness'!C32</f>
        <v>A room filled with carbon monoxide.</v>
      </c>
      <c r="V38" s="96" t="str">
        <f>IF('Emergency Prepedness'!D32="","",'Emergency Prepedness'!D32)</f>
        <v/>
      </c>
      <c r="W38" s="163"/>
      <c r="X38" s="163"/>
      <c r="Y38" s="127" t="str">
        <f>'Family Life'!B9</f>
        <v>b</v>
      </c>
      <c r="Z38" s="188" t="str">
        <f>'Family Life'!C9</f>
        <v>how individual members of your family participated</v>
      </c>
      <c r="AA38" s="96" t="str">
        <f>IF('Family Life'!D9="","",'Family Life'!D9)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IF(Lifesaving!D12="","",Lifesaving!D12)</f>
        <v/>
      </c>
      <c r="AG38" s="163"/>
      <c r="AH38" s="163"/>
      <c r="AI38" s="186" t="str">
        <f>'Personal Management'!B27</f>
        <v>b</v>
      </c>
      <c r="AJ38" s="188" t="str">
        <f>'Personal Management'!C27</f>
        <v>How much the price changed from the previous day.</v>
      </c>
      <c r="AK38" s="187" t="str">
        <f>IF('Personal Management'!D27="","",'Personal Management'!D27)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(2014)'!D22="", "", 'Camping (2014)'!D22)</f>
        <v/>
      </c>
      <c r="H39" s="163"/>
      <c r="I39" s="163"/>
      <c r="J39" s="190" t="str">
        <f>'Citizenship in the World'!B16</f>
        <v>6c</v>
      </c>
      <c r="K39" s="166" t="str">
        <f>'Citizenship in the World'!C16</f>
        <v>Explain the purpose of a passport and visa for international travel.</v>
      </c>
      <c r="L39" s="167" t="str">
        <f>IF('Citizenship in the World'!D16="","",'Citizenship in the World'!D16)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IF(Cooking!D27="","",Cooking!D27)</f>
        <v/>
      </c>
      <c r="R39" s="163"/>
      <c r="S39" s="163"/>
      <c r="T39" s="127" t="str">
        <f>'Emergency Prepedness'!B33</f>
        <v>c</v>
      </c>
      <c r="U39" s="188" t="str">
        <f>'Emergency Prepedness'!C33</f>
        <v>Clothes on fire.</v>
      </c>
      <c r="V39" s="96" t="str">
        <f>IF('Emergency Prepedness'!D33="","",'Emergency Prepedness'!D33)</f>
        <v/>
      </c>
      <c r="W39" s="163"/>
      <c r="X39" s="163"/>
      <c r="Y39" s="127" t="str">
        <f>'Family Life'!B10</f>
        <v>c</v>
      </c>
      <c r="Z39" s="188" t="str">
        <f>'Family Life'!C10</f>
        <v>The results of the project</v>
      </c>
      <c r="AA39" s="96" t="str">
        <f>IF('Family Life'!D10="","",'Family Life'!D10)</f>
        <v/>
      </c>
      <c r="AB39" s="163"/>
      <c r="AC39" s="163"/>
      <c r="AD39" s="291"/>
      <c r="AE39" s="290"/>
      <c r="AF39" s="292"/>
      <c r="AG39" s="163"/>
      <c r="AH39" s="163"/>
      <c r="AI39" s="186" t="str">
        <f>'Personal Management'!B28</f>
        <v>c</v>
      </c>
      <c r="AJ39" s="188" t="str">
        <f>'Personal Management'!C28</f>
        <v>The 52-week high and the 52-week low prices.</v>
      </c>
      <c r="AK39" s="187" t="str">
        <f>IF('Personal Management'!D28="","",'Personal Management'!D28)</f>
        <v/>
      </c>
      <c r="AL39" s="163"/>
      <c r="AM39" s="163"/>
      <c r="AN39" s="186">
        <f>Swimming!B5</f>
        <v>2</v>
      </c>
      <c r="AO39" s="183" t="str">
        <f>Swimming!C5</f>
        <v>Before doing the following requirements, successfully complete the BSA swimmer test.</v>
      </c>
      <c r="AP39" s="187" t="str">
        <f>IF(Swimming!D5="","",Swimming!D5)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(2014)'!D23="", "", 'Camping (2014)'!D23)</f>
        <v/>
      </c>
      <c r="H40" s="163"/>
      <c r="I40" s="163"/>
      <c r="J40" s="190">
        <f>'Citizenship in the World'!B17</f>
        <v>7</v>
      </c>
      <c r="K40" s="166" t="str">
        <f>'Citizenship in the World'!C17</f>
        <v>Do TWO of the following and share with your counselor what you have learned:</v>
      </c>
      <c r="L40" s="167" t="str">
        <f>IF('Citizenship in the World'!D17="","",'Citizenship in the World'!D17)</f>
        <v/>
      </c>
      <c r="M40"/>
      <c r="N40" s="163"/>
      <c r="O40" s="313"/>
      <c r="P40" s="290"/>
      <c r="Q40" s="314"/>
      <c r="R40" s="163"/>
      <c r="S40" s="163"/>
      <c r="T40" s="127" t="str">
        <f>'Emergency Prepedness'!B34</f>
        <v>d</v>
      </c>
      <c r="U40" s="188" t="str">
        <f>'Emergency Prepedness'!C34</f>
        <v>Drowning, using non-swimming rescues (including accidents on ice)</v>
      </c>
      <c r="V40" s="96" t="str">
        <f>IF('Emergency Prepedness'!D34="","",'Emergency Prepedness'!D34)</f>
        <v/>
      </c>
      <c r="W40" s="163"/>
      <c r="X40" s="163"/>
      <c r="Y40" s="127" t="str">
        <f>'Family Life'!B11</f>
        <v>6a</v>
      </c>
      <c r="Z40" s="175" t="str">
        <f>'Family Life'!C11</f>
        <v>Discuss with your merit badge counselor how to plan and carry out a family meeting.</v>
      </c>
      <c r="AA40" s="96" t="str">
        <f>IF('Family Life'!D11="","",'Family Life'!D11)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Management'!D29="","",'Personal Management'!D29)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IF(Swimming!D6="","",Swimming!D6)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(2014)'!D24="", "", 'Camping (2014)'!D24)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World'!D18="","",'Citizenship in the World'!D18)</f>
        <v/>
      </c>
      <c r="M41"/>
      <c r="N41" s="163"/>
      <c r="O41" s="313"/>
      <c r="P41" s="290"/>
      <c r="Q41" s="314"/>
      <c r="R41" s="163"/>
      <c r="S41" s="163"/>
      <c r="T41" s="127">
        <f>'Emergency Prepedness'!B35</f>
        <v>4</v>
      </c>
      <c r="U41" s="175" t="str">
        <f>'Emergency Prepedness'!C35</f>
        <v>Show three ways of attracting and communicating with rescue planes/aircraft.</v>
      </c>
      <c r="V41" s="96" t="str">
        <f>IF('Emergency Prepedness'!D35="","",'Emergency Prepedness'!D35)</f>
        <v/>
      </c>
      <c r="W41" s="163"/>
      <c r="X41" s="163"/>
      <c r="Y41" s="127" t="str">
        <f>'Family Life'!B12</f>
        <v>6b</v>
      </c>
      <c r="Z41" s="175" t="str">
        <f>'Family Life'!C12</f>
        <v>After this discussion, plan and carry out a family meeting to include the following subjects:</v>
      </c>
      <c r="AA41" s="96" t="str">
        <f>IF('Family Life'!D12="","",'Family Life'!D12)</f>
        <v/>
      </c>
      <c r="AB41" s="163"/>
      <c r="AC41" s="163"/>
      <c r="AD41" s="186">
        <f>Lifesaving!B13</f>
        <v>5</v>
      </c>
      <c r="AE41" s="183" t="str">
        <f>Lifesaving!C13</f>
        <v>Show or explain the use of rowboats, canoes, or other small craft in performing rescues.</v>
      </c>
      <c r="AF41" s="187" t="str">
        <f>IF(Lifesaving!D13="","",Lifesaving!D13)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(2014)'!D25="", "", 'Camping (2014)'!D25)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IF(Cooking!D28="","",Cooking!D28)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Prepedness'!D36="","",'Emergency Prepedness'!D36)</f>
        <v/>
      </c>
      <c r="W42" s="163"/>
      <c r="X42" s="163"/>
      <c r="Y42" s="313" t="str">
        <f>'Family Life'!B13</f>
        <v>i</v>
      </c>
      <c r="Z42" s="315" t="str">
        <f>'Family Life'!C13</f>
        <v>Avoiding substance abuse, including tobacco, alcohol, and drugs, all of which negatively affect your health and well-being.</v>
      </c>
      <c r="AA42" s="314" t="str">
        <f>IF('Family Life'!D13="","",'Family Life'!D13)</f>
        <v/>
      </c>
      <c r="AB42" s="163"/>
      <c r="AC42" s="163"/>
      <c r="AD42" s="291">
        <f>Lifesaving!B14</f>
        <v>6</v>
      </c>
      <c r="AE42" s="290" t="str">
        <f>Lifesaving!C14</f>
        <v>List various items that can be used as rescue aids in a noncontact swimming rescue. Explain why buoyant aids are preferred.</v>
      </c>
      <c r="AF42" s="292" t="str">
        <f>IF(Lifesaving!D14="","",Lifesaving!D14)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(2014)'!D26="", "", 'Camping (2014)'!D26)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World'!D19="","",'Citizenship in the World'!D19)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Management'!D30="","",'Personal Management'!D30)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IF(Swimming!D7="","",Swimming!D7)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(2014)'!D27="", "", 'Camping (2014)'!D27)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Life'!D14="","",'Family Life'!D14)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IF(Lifesaving!D15="","",Lifesaving!D15)</f>
        <v/>
      </c>
      <c r="AG44" s="163"/>
      <c r="AH44" s="163"/>
      <c r="AI44" s="186" t="str">
        <f>'Personal Management'!B31</f>
        <v>b</v>
      </c>
      <c r="AJ44" s="188" t="str">
        <f>'Personal Management'!C31</f>
        <v>Mutual funds.</v>
      </c>
      <c r="AK44" s="187" t="str">
        <f>IF('Personal Management'!D31="","",'Personal Management'!D31)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27" t="str">
        <f>Cooking!B29</f>
        <v>4b</v>
      </c>
      <c r="P45" s="175" t="str">
        <f>Cooking!C29</f>
        <v>Discuss the benefits of using a camp stove on an outing vs. a charcoal or wood fire.</v>
      </c>
      <c r="Q45" s="96" t="str">
        <f>IF(Cooking!D29="","",Cooking!D29)</f>
        <v/>
      </c>
      <c r="R45" s="163"/>
      <c r="S45" s="163"/>
      <c r="T45" s="127" t="str">
        <f>'Emergency Prepedness'!B37</f>
        <v>6a</v>
      </c>
      <c r="U45" s="175" t="str">
        <f>'Emergency Prepedness'!C37</f>
        <v>Describe the National Incident Management System (NIMS)/Incident Command System (ICS)</v>
      </c>
      <c r="V45" s="96" t="str">
        <f>IF('Emergency Prepedness'!D37="","",'Emergency Prepedness'!D37)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Management'!D32="","",'Personal Management'!D32)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World'!D20="","",'Citizenship in the World'!D20)</f>
        <v/>
      </c>
      <c r="M46"/>
      <c r="N46" s="164"/>
      <c r="O46" s="127" t="str">
        <f>Cooking!B30</f>
        <v>4c</v>
      </c>
      <c r="P46" s="175" t="str">
        <f>Cooking!C30</f>
        <v>Discuss how the Outdoor Code and no-trace principles pertain to cooking in the outdoors.</v>
      </c>
      <c r="Q46" s="96" t="str">
        <f>IF(Cooking!D30="","",Cooking!D30)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Prepedness'!D38="","",'Emergency Prepedness'!D38)</f>
        <v/>
      </c>
      <c r="W46" s="164"/>
      <c r="X46" s="164"/>
      <c r="Y46" s="127" t="str">
        <f>'Family Life'!B15</f>
        <v>iii</v>
      </c>
      <c r="Z46" s="188" t="str">
        <f>'Family Life'!C15</f>
        <v>How your chores in requirement 3 contributed to your role in the family.</v>
      </c>
      <c r="AA46" s="96" t="str">
        <f>IF('Family Life'!D15="","",'Family Life'!D15)</f>
        <v/>
      </c>
      <c r="AB46" s="164"/>
      <c r="AC46" s="164"/>
      <c r="AD46" s="291"/>
      <c r="AE46" s="290"/>
      <c r="AF46" s="292"/>
      <c r="AG46" s="164"/>
      <c r="AH46" s="164"/>
      <c r="AI46" s="186" t="str">
        <f>'Personal Management'!B33</f>
        <v>d</v>
      </c>
      <c r="AJ46" s="188" t="str">
        <f>'Personal Management'!C33</f>
        <v>Certificate of deposit (CD).</v>
      </c>
      <c r="AK46" s="187" t="str">
        <f>IF('Personal Management'!D33="","",'Personal Management'!D33)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(2014)'!D28="", "", 'Camping (2014)'!D28)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IF(Cooking!D31="","",Cooking!D31)</f>
        <v/>
      </c>
      <c r="R47" s="164"/>
      <c r="S47" s="164"/>
      <c r="T47" s="313"/>
      <c r="U47" s="290"/>
      <c r="V47" s="314"/>
      <c r="W47" s="164"/>
      <c r="X47" s="164"/>
      <c r="Y47" s="127" t="str">
        <f>'Family Life'!B16</f>
        <v>iv</v>
      </c>
      <c r="Z47" s="188" t="str">
        <f>'Family Life'!C16</f>
        <v>Personal and family finances.</v>
      </c>
      <c r="AA47" s="96" t="str">
        <f>IF('Family Life'!D16="","",'Family Life'!D16)</f>
        <v/>
      </c>
      <c r="AB47" s="164"/>
      <c r="AC47" s="164"/>
      <c r="AD47" s="186" t="str">
        <f>Lifesaving!B16</f>
        <v>7a</v>
      </c>
      <c r="AE47" s="183" t="str">
        <f>Lifesaving!C16</f>
        <v>Present a rescue tube to the subject, release it, and escort the victim to safety.</v>
      </c>
      <c r="AF47" s="187" t="str">
        <f>IF(Lifesaving!D16="","",Lifesaving!D16)</f>
        <v/>
      </c>
      <c r="AG47" s="164"/>
      <c r="AH47" s="164"/>
      <c r="AI47" s="186" t="str">
        <f>'Personal Management'!B34</f>
        <v>e</v>
      </c>
      <c r="AJ47" s="188" t="str">
        <f>'Personal Management'!C34</f>
        <v>Savings account or U.S. savings bond.</v>
      </c>
      <c r="AK47" s="187" t="str">
        <f>IF('Personal Management'!D34="","",'Personal Management'!D34)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IF(Swimming!D8="","",Swimming!D8)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67" t="str">
        <f>IF('Citizenship in the World'!D21="","",'Citizenship in the World'!D21)</f>
        <v/>
      </c>
      <c r="M48"/>
      <c r="N48" s="164"/>
      <c r="O48" s="313"/>
      <c r="P48" s="290"/>
      <c r="Q48" s="314"/>
      <c r="R48" s="164"/>
      <c r="S48" s="164"/>
      <c r="T48" s="313"/>
      <c r="U48" s="290"/>
      <c r="V48" s="314"/>
      <c r="W48" s="164"/>
      <c r="X48" s="164"/>
      <c r="Y48" s="127" t="str">
        <f>'Family Life'!B17</f>
        <v>v</v>
      </c>
      <c r="Z48" s="188" t="str">
        <f>'Family Life'!C17</f>
        <v>A crisis situation within your family.</v>
      </c>
      <c r="AA48" s="96" t="str">
        <f>IF('Family Life'!D17="","",'Family Life'!D17)</f>
        <v/>
      </c>
      <c r="AB48" s="164"/>
      <c r="AC48" s="164"/>
      <c r="AD48" s="186" t="str">
        <f>Lifesaving!B17</f>
        <v>7b</v>
      </c>
      <c r="AE48" s="183" t="str">
        <f>Lifesaving!C17</f>
        <v>Present a rescue tube to the subject and use it to tow the victim to safety.</v>
      </c>
      <c r="AF48" s="187" t="str">
        <f>IF(Lifesaving!D17="","",Lifesaving!D17)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Management'!D35="","",'Personal Management'!D35)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World'!D22="","",'Citizenship in the World'!D22)</f>
        <v/>
      </c>
      <c r="M49"/>
      <c r="N49" s="164"/>
      <c r="O49" s="313"/>
      <c r="P49" s="290"/>
      <c r="Q49" s="314"/>
      <c r="R49" s="164"/>
      <c r="S49" s="164"/>
      <c r="T49" s="313"/>
      <c r="U49" s="290"/>
      <c r="V49" s="314"/>
      <c r="W49" s="164"/>
      <c r="X49" s="164"/>
      <c r="Y49" s="127" t="str">
        <f>'Family Life'!B18</f>
        <v>vi</v>
      </c>
      <c r="Z49" s="188" t="str">
        <f>'Family Life'!C18</f>
        <v>The effect of technology on your family.</v>
      </c>
      <c r="AA49" s="96" t="str">
        <f>IF('Family Life'!D18="","",'Family Life'!D18)</f>
        <v/>
      </c>
      <c r="AB49" s="164"/>
      <c r="AC49" s="164"/>
      <c r="AD49" s="291" t="str">
        <f>Lifesaving!B18</f>
        <v>7c</v>
      </c>
      <c r="AE49" s="290" t="str">
        <f>Lifesaving!C18</f>
        <v>Present a buoyant aid other than a rescue tube to the subject, release it, and escort the victim to safety.</v>
      </c>
      <c r="AF49" s="292" t="str">
        <f>IF(Lifesaving!D18="","",Lifesaving!D18)</f>
        <v/>
      </c>
      <c r="AG49" s="164"/>
      <c r="AH49" s="164"/>
      <c r="AI49" s="291"/>
      <c r="AJ49" s="290"/>
      <c r="AK49" s="292"/>
      <c r="AL49" s="164"/>
      <c r="AM49" s="164"/>
      <c r="AN49" s="186" t="str">
        <f>Swimming!B9</f>
        <v>5a</v>
      </c>
      <c r="AO49" s="183" t="str">
        <f>Swimming!C9</f>
        <v>Float face up in a resting position for at least one minute.</v>
      </c>
      <c r="AP49" s="187" t="str">
        <f>IF(Swimming!D9="","",Swimming!D9)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(2014)'!D29="", "", 'Camping (2014)'!D29)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Prepedness'!D39="","",'Emergency Prepedness'!D39)</f>
        <v/>
      </c>
      <c r="W50" s="164"/>
      <c r="X50" s="164"/>
      <c r="Y50" s="127" t="str">
        <f>'Family Life'!B19</f>
        <v>vii</v>
      </c>
      <c r="Z50" s="188" t="str">
        <f>'Family Life'!C19</f>
        <v>Good etiquette and manners.</v>
      </c>
      <c r="AA50" s="96" t="str">
        <f>IF('Family Life'!D19="","",'Family Life'!D19)</f>
        <v/>
      </c>
      <c r="AB50" s="164"/>
      <c r="AC50" s="164"/>
      <c r="AD50" s="291"/>
      <c r="AE50" s="290"/>
      <c r="AF50" s="292"/>
      <c r="AG50" s="164"/>
      <c r="AH50" s="164"/>
      <c r="AI50" s="186" t="str">
        <f>'Personal Management'!B36</f>
        <v>7b</v>
      </c>
      <c r="AJ50" s="183" t="str">
        <f>'Personal Management'!C36</f>
        <v>Explain the different ways to borrow money.</v>
      </c>
      <c r="AK50" s="187" t="str">
        <f>IF('Personal Management'!D36="","",'Personal Management'!D36)</f>
        <v/>
      </c>
      <c r="AL50" s="164"/>
      <c r="AM50" s="164"/>
      <c r="AN50" s="186" t="str">
        <f>Swimming!B10</f>
        <v>5b</v>
      </c>
      <c r="AO50" s="183" t="str">
        <f>Swimming!C10</f>
        <v>Demonstrate survival floating for at least five minutes.</v>
      </c>
      <c r="AP50" s="187" t="str">
        <f>IF(Swimming!D10="","",Swimming!D10)</f>
        <v/>
      </c>
      <c r="AQ50" s="164"/>
      <c r="AR50"/>
      <c r="AS50"/>
      <c r="AT50"/>
      <c r="AU50"/>
      <c r="AV50"/>
    </row>
    <row r="51" spans="4:48" s="4" customFormat="1" ht="13.15" customHeight="1" x14ac:dyDescent="0.15">
      <c r="D51" s="164"/>
      <c r="E51" s="305"/>
      <c r="F51" s="301"/>
      <c r="G51" s="303"/>
      <c r="H51" s="164"/>
      <c r="I51" s="164"/>
      <c r="J51" s="169"/>
      <c r="K51" s="165"/>
      <c r="L51" s="170"/>
      <c r="M51"/>
      <c r="N51" s="164"/>
      <c r="O51" s="313" t="str">
        <f>Cooking!B32</f>
        <v>a</v>
      </c>
      <c r="P51" s="315" t="str">
        <f>Cooking!C32</f>
        <v>Create a shopping list for your meals showing the amount of food needed to prepare and serve each meal, and the cost for each meal.</v>
      </c>
      <c r="Q51" s="314" t="str">
        <f>IF(Cooking!D32="","",Cooking!D32)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Life'!D20="","",'Family Life'!D20)</f>
        <v/>
      </c>
      <c r="AB51" s="164"/>
      <c r="AC51" s="164"/>
      <c r="AD51" s="186" t="str">
        <f>Lifesaving!B19</f>
        <v>7d</v>
      </c>
      <c r="AE51" s="183" t="str">
        <f>Lifesaving!C19</f>
        <v>Present a buoyant aid other than a rescue tube to the subject and use it to tow the victim to safety.</v>
      </c>
      <c r="AF51" s="187" t="str">
        <f>IF(Lifesaving!D19="","",Lifesaving!D19)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Management'!D37="","",'Personal Management'!D37)</f>
        <v/>
      </c>
      <c r="AL51" s="164"/>
      <c r="AM51" s="164"/>
      <c r="AN51" s="291" t="str">
        <f>Swimming!B11</f>
        <v>5c</v>
      </c>
      <c r="AO51" s="290" t="str">
        <f>Swimming!C11</f>
        <v>While wearing a properly fitted U.S. Coast Guard approved life jacket, demonstrate the HELP and huddle positions. Explain their purposes.</v>
      </c>
      <c r="AP51" s="292" t="str">
        <f>IF(Swimming!D11="","",Swimming!D11)</f>
        <v/>
      </c>
      <c r="AQ51" s="164"/>
      <c r="AR51"/>
      <c r="AS51"/>
      <c r="AT51"/>
      <c r="AU51"/>
      <c r="AV51"/>
    </row>
    <row r="52" spans="4:48" s="4" customFormat="1" ht="13.15" customHeight="1" x14ac:dyDescent="0.15">
      <c r="D52" s="164"/>
      <c r="E52" s="305"/>
      <c r="F52" s="301"/>
      <c r="G52" s="303"/>
      <c r="H52" s="164"/>
      <c r="I52" s="164"/>
      <c r="J52" s="169"/>
      <c r="K52" s="165"/>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IF(Lifesaving!D20="","",Lifesaving!D20)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65"/>
      <c r="L53" s="170"/>
      <c r="M53"/>
      <c r="N53" s="164"/>
      <c r="O53" s="127" t="str">
        <f>Cooking!B33</f>
        <v>b</v>
      </c>
      <c r="P53" s="113" t="str">
        <f>Cooking!C33</f>
        <v>Share and discuss your meal plan and shopping list with your counselor.</v>
      </c>
      <c r="Q53" s="96" t="str">
        <f>IF(Cooking!D33="","",Cooking!D33)</f>
        <v/>
      </c>
      <c r="R53" s="164"/>
      <c r="S53" s="164"/>
      <c r="T53" s="313"/>
      <c r="U53" s="290"/>
      <c r="V53" s="314"/>
      <c r="W53" s="164"/>
      <c r="X53" s="164"/>
      <c r="Y53" s="127" t="str">
        <f>'Family Life'!B21</f>
        <v>7b</v>
      </c>
      <c r="Z53" s="175" t="str">
        <f>'Family Life'!C21</f>
        <v>Discuss with your counselor your understanding of the responsibilities of a parent.</v>
      </c>
      <c r="AA53" s="96" t="str">
        <f>IF('Family Life'!D21="","",'Family Life'!D21)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IF(Swimming!D12="","",Swimming!D12)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(2014)'!D30="", "", 'Camping (2014)'!D30)</f>
        <v/>
      </c>
      <c r="H54" s="164"/>
      <c r="I54" s="164"/>
      <c r="J54" s="169"/>
      <c r="K54" s="165"/>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IF(Cooking!D34="","",Cooking!D34)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Prepedness'!D40="","",'Emergency Prepedness'!D40)</f>
        <v/>
      </c>
      <c r="W54" s="164"/>
      <c r="X54" s="164"/>
      <c r="Y54" s="109"/>
      <c r="Z54" s="17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Management'!D38="","",'Personal Management'!D38)</f>
        <v/>
      </c>
      <c r="AL54" s="164"/>
      <c r="AM54" s="164"/>
      <c r="AN54" s="186">
        <f>Swimming!B13</f>
        <v>6</v>
      </c>
      <c r="AO54" s="183" t="str">
        <f>Swimming!C13</f>
        <v>In water over your head, but not to exceed 10 feet, do each of the following:</v>
      </c>
      <c r="AP54" s="187" t="str">
        <f>IF(Swimming!D13="","",Swimming!D13)</f>
        <v/>
      </c>
      <c r="AQ54" s="164"/>
      <c r="AR54"/>
      <c r="AS54"/>
      <c r="AT54"/>
      <c r="AU54"/>
      <c r="AV54"/>
    </row>
    <row r="55" spans="4:48" s="4" customFormat="1" ht="13.15" customHeight="1" x14ac:dyDescent="0.15">
      <c r="D55" s="164"/>
      <c r="E55" s="297"/>
      <c r="F55" s="296"/>
      <c r="G55" s="298"/>
      <c r="H55" s="164"/>
      <c r="I55" s="164"/>
      <c r="J55" s="169"/>
      <c r="K55" s="165"/>
      <c r="L55" s="170"/>
      <c r="M55"/>
      <c r="N55" s="164"/>
      <c r="O55" s="313"/>
      <c r="P55" s="315"/>
      <c r="Q55" s="314"/>
      <c r="R55" s="164"/>
      <c r="S55" s="164"/>
      <c r="T55" s="313"/>
      <c r="U55" s="290"/>
      <c r="V55" s="314"/>
      <c r="W55" s="164"/>
      <c r="X55" s="164"/>
      <c r="Y55" s="169"/>
      <c r="Z55" s="171"/>
      <c r="AA55" s="170"/>
      <c r="AB55" s="164"/>
      <c r="AC55" s="164"/>
      <c r="AD55" s="186">
        <f>Lifesaving!B21</f>
        <v>8</v>
      </c>
      <c r="AE55" s="183" t="str">
        <f>Lifesaving!C21</f>
        <v>Explain the importance of avoiding contact with an active victim and describe lead-and-wait tactics.</v>
      </c>
      <c r="AF55" s="187" t="str">
        <f>IF(Lifesaving!D21="","",Lifesaving!D21)</f>
        <v/>
      </c>
      <c r="AG55" s="164"/>
      <c r="AH55" s="164"/>
      <c r="AI55" s="186" t="str">
        <f>'Personal Management'!B39</f>
        <v>7e</v>
      </c>
      <c r="AJ55" s="183" t="str">
        <f>'Personal Management'!C39</f>
        <v>Explain ways to reduce or eliminate debt.</v>
      </c>
      <c r="AK55" s="187" t="str">
        <f>IF('Personal Management'!D39="","",'Personal Management'!D39)</f>
        <v/>
      </c>
      <c r="AL55" s="164"/>
      <c r="AM55" s="164"/>
      <c r="AN55" s="186" t="str">
        <f>Swimming!B14</f>
        <v>a</v>
      </c>
      <c r="AO55" s="188" t="str">
        <f>Swimming!C14</f>
        <v>Use the feet first method of surface diving and bring an object up from the bottom.</v>
      </c>
      <c r="AP55" s="187" t="str">
        <f>IF(Swimming!D14="","",Swimming!D14)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(2014)'!D31="", "", 'Camping (2014)'!D31)</f>
        <v/>
      </c>
      <c r="H56" s="164"/>
      <c r="I56" s="164"/>
      <c r="J56" s="169"/>
      <c r="K56" s="165"/>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Prepedness'!D41="","",'Emergency Prepedness'!D41)</f>
        <v/>
      </c>
      <c r="W56" s="164"/>
      <c r="X56" s="164"/>
      <c r="Y56" s="169"/>
      <c r="Z56" s="17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IF(Lifesaving!D22="","",Lifesaving!D22)</f>
        <v/>
      </c>
      <c r="AG56" s="164"/>
      <c r="AH56" s="164"/>
      <c r="AI56" s="291">
        <f>'Personal Management'!B40</f>
        <v>8</v>
      </c>
      <c r="AJ56" s="315" t="str">
        <f>'Personal Management'!C40</f>
        <v>Demonstrate to your merit badge counselor your understanding of time management by doing the following:</v>
      </c>
      <c r="AK56" s="292" t="str">
        <f>IF('Personal Management'!D40="","",'Personal Management'!D40)</f>
        <v/>
      </c>
      <c r="AL56" s="164"/>
      <c r="AM56" s="164"/>
      <c r="AN56" s="186" t="str">
        <f>Swimming!B15</f>
        <v>b</v>
      </c>
      <c r="AO56" s="188" t="str">
        <f>Swimming!C15</f>
        <v>Do a headfirst surface dive (pike or tuck), and bring the object up again.</v>
      </c>
      <c r="AP56" s="187" t="str">
        <f>IF(Swimming!D15="","",Swimming!D15)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(2014)'!D32="", "", 'Camping (2014)'!D32)</f>
        <v/>
      </c>
      <c r="H57" s="164"/>
      <c r="I57" s="164"/>
      <c r="J57" s="169"/>
      <c r="K57" s="165"/>
      <c r="L57" s="170"/>
      <c r="M57"/>
      <c r="N57" s="164"/>
      <c r="O57" s="313" t="str">
        <f>Cooking!B35</f>
        <v>d</v>
      </c>
      <c r="P57" s="315" t="str">
        <f>Cooking!C35</f>
        <v>Time your cooking to have each meal ready to serve at the proper time.  Have an adult verify the preparation of the meal to your counselor.</v>
      </c>
      <c r="Q57" s="314" t="str">
        <f>IF(Cooking!D35="","",Cooking!D35)</f>
        <v/>
      </c>
      <c r="R57" s="164"/>
      <c r="S57" s="164"/>
      <c r="T57" s="313"/>
      <c r="U57" s="290"/>
      <c r="V57" s="314"/>
      <c r="W57" s="164"/>
      <c r="X57" s="164"/>
      <c r="Y57" s="169"/>
      <c r="Z57" s="171"/>
      <c r="AA57" s="170"/>
      <c r="AB57" s="164"/>
      <c r="AC57" s="164"/>
      <c r="AD57" s="291" t="str">
        <f>Lifesaving!B23</f>
        <v>9a</v>
      </c>
      <c r="AE57" s="290" t="str">
        <f>Lifesaving!C23</f>
        <v>Provide a swim-along assist for a calm, responsive, tired swimmer moving with a weak forward stroke.</v>
      </c>
      <c r="AF57" s="292" t="str">
        <f>IF(Lifesaving!D23="","",Lifesaving!D23)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IF(Swimming!D16="","",Swimming!D16)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(2014)'!D33="", "", 'Camping (2014)'!D33)</f>
        <v/>
      </c>
      <c r="H58" s="164"/>
      <c r="I58" s="164"/>
      <c r="J58" s="169"/>
      <c r="K58" s="165"/>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Prepedness'!D42="","",'Emergency Prepedness'!D42)</f>
        <v/>
      </c>
      <c r="W58" s="164"/>
      <c r="X58" s="164"/>
      <c r="Y58" s="109"/>
      <c r="Z58" s="17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Management'!D41="","",'Personal Management'!D41)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(2014)'!D34="", "", 'Camping (2014)'!D34)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IF(Cooking!D36="","",Cooking!D36)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IF(Lifesaving!D24="","",Lifesaving!D24)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IF(Swimming!D17="","",Swimming!D17)</f>
        <v/>
      </c>
      <c r="AQ59" s="63"/>
    </row>
    <row r="60" spans="4:48" x14ac:dyDescent="0.15">
      <c r="D60" s="63"/>
      <c r="E60" s="190">
        <f>'Camping (2014)'!B35</f>
        <v>5</v>
      </c>
      <c r="F60" s="197" t="str">
        <f>'Camping (2014)'!C35</f>
        <v>Plan and carry out an overnight snow camping experience.</v>
      </c>
      <c r="G60" s="191" t="str">
        <f>IF('Camping (2014)'!D35="", "", 'Camping (2014)'!D35)</f>
        <v/>
      </c>
      <c r="H60" s="63"/>
      <c r="I60" s="63"/>
      <c r="N60" s="63"/>
      <c r="O60" s="313"/>
      <c r="P60" s="315"/>
      <c r="Q60" s="314"/>
      <c r="R60" s="63"/>
      <c r="S60" s="63"/>
      <c r="T60" s="127" t="str">
        <f>'Emergency Prepedness'!B43</f>
        <v>i</v>
      </c>
      <c r="U60" s="188" t="str">
        <f>'Emergency Prepedness'!C43</f>
        <v>Crowd and traffic control.</v>
      </c>
      <c r="V60" s="96" t="str">
        <f>IF('Emergency Prepedness'!D43="","",'Emergency Prepedness'!D43)</f>
        <v/>
      </c>
      <c r="W60" s="63"/>
      <c r="X60" s="63"/>
      <c r="AB60" s="63"/>
      <c r="AC60" s="63"/>
      <c r="AD60" s="291" t="str">
        <f>Lifesaving!B25</f>
        <v>9c</v>
      </c>
      <c r="AE60" s="290" t="str">
        <f>Lifesaving!C25</f>
        <v>Perform a cross-chest carry for an exhausted, passive victim who does not respond to instructions to aid himself.</v>
      </c>
      <c r="AF60" s="292" t="str">
        <f>IF(Lifesaving!D25="","",Lifesaving!D25)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Management'!D42="","",'Personal Management'!D42)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(2014)'!D36="", "", 'Camping (2014)'!D36)</f>
        <v/>
      </c>
      <c r="H61" s="63"/>
      <c r="I61" s="63"/>
      <c r="N61" s="63"/>
      <c r="O61" s="313"/>
      <c r="P61" s="315"/>
      <c r="Q61" s="314"/>
      <c r="R61" s="63"/>
      <c r="S61" s="63"/>
      <c r="T61" s="127" t="str">
        <f>'Emergency Prepedness'!B44</f>
        <v>ii</v>
      </c>
      <c r="U61" s="188" t="str">
        <f>'Emergency Prepedness'!C44</f>
        <v>Messenger service and communication.</v>
      </c>
      <c r="V61" s="96" t="str">
        <f>IF('Emergency Prepedness'!D44="","",'Emergency Prepedness'!D44)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(2014)'!D37="", "", 'Camping (2014)'!D37)</f>
        <v/>
      </c>
      <c r="H62" s="63"/>
      <c r="I62" s="63"/>
      <c r="N62" s="63"/>
      <c r="O62" s="313"/>
      <c r="P62" s="315"/>
      <c r="Q62" s="314"/>
      <c r="R62" s="63"/>
      <c r="S62" s="63"/>
      <c r="T62" s="127" t="str">
        <f>'Emergency Prepedness'!B45</f>
        <v>iii</v>
      </c>
      <c r="U62" s="188" t="str">
        <f>'Emergency Prepedness'!C45</f>
        <v>Collection and distribution services.</v>
      </c>
      <c r="V62" s="96" t="str">
        <f>IF('Emergency Prepedness'!D45="","",'Emergency Prepedness'!D45)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IF(Lifesaving!D26="","",Lifesaving!D26)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IF(Swimming!D18="","",Swimming!D18)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(2014)'!D38="", "", 'Camping (2014)'!D38)</f>
        <v/>
      </c>
      <c r="H63" s="63"/>
      <c r="I63" s="63"/>
      <c r="N63" s="63"/>
      <c r="O63" s="127" t="str">
        <f>Cooking!B37</f>
        <v>f</v>
      </c>
      <c r="P63" s="113" t="str">
        <f>Cooking!C37</f>
        <v>Explain how you kept foods safe and free from cross-contamination.</v>
      </c>
      <c r="Q63" s="96" t="str">
        <f>IF(Cooking!D37="","",Cooking!D37)</f>
        <v/>
      </c>
      <c r="R63" s="63"/>
      <c r="S63" s="63"/>
      <c r="T63" s="127" t="str">
        <f>'Emergency Prepedness'!B46</f>
        <v>iv</v>
      </c>
      <c r="U63" s="188" t="str">
        <f>'Emergency Prepedness'!C46</f>
        <v>Group feeding, shelter, and sanitation</v>
      </c>
      <c r="V63" s="96" t="str">
        <f>IF('Emergency Prepedness'!D46="","",'Emergency Prepedness'!D46)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Management'!D43="","",'Personal Management'!D43)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IF(Cooking!D38="","",Cooking!D38)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Prepedness'!D47="","",'Emergency Prepedness'!D47)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IF(Lifesaving!D27="","",Lifesaving!D27)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Management'!D44="","",'Personal Management'!D44)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IF(Cooking!D39="","",Cooking!D39)</f>
        <v/>
      </c>
      <c r="R67" s="66"/>
      <c r="S67" s="66"/>
      <c r="T67" s="127">
        <f>'Emergency Prepedness'!B48</f>
        <v>9</v>
      </c>
      <c r="U67" s="175" t="str">
        <f>'Emergency Prepedness'!C48</f>
        <v>Do ONE of the following:</v>
      </c>
      <c r="V67" s="96" t="str">
        <f>IF('Emergency Prepedness'!D48="","",'Emergency Prepedness'!D48)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Prepedness'!D49="","",'Emergency Prepedness'!D49)</f>
        <v/>
      </c>
      <c r="W68" s="66"/>
      <c r="X68" s="66"/>
      <c r="AB68" s="66"/>
      <c r="AC68" s="66"/>
      <c r="AD68" s="186" t="str">
        <f>Lifesaving!B28</f>
        <v>11a</v>
      </c>
      <c r="AE68" s="183" t="str">
        <f>Lifesaving!C28</f>
        <v>Perform an equipment assist using a buoyant aid.</v>
      </c>
      <c r="AF68" s="187" t="str">
        <f>IF(Lifesaving!D28="","",Lifesaving!D28)</f>
        <v/>
      </c>
      <c r="AG68" s="66"/>
      <c r="AH68" s="66"/>
      <c r="AI68" s="291"/>
      <c r="AJ68" s="315"/>
      <c r="AK68" s="292"/>
      <c r="AL68" s="66"/>
      <c r="AM68" s="66"/>
      <c r="AQ68" s="66"/>
    </row>
    <row r="69" spans="4:43" ht="12.75" customHeight="1" x14ac:dyDescent="0.15">
      <c r="D69" s="66"/>
      <c r="H69" s="66"/>
      <c r="I69" s="66"/>
      <c r="N69" s="66"/>
      <c r="O69" s="127" t="str">
        <f>Cooking!B40</f>
        <v>b</v>
      </c>
      <c r="P69" s="113" t="str">
        <f>Cooking!C40</f>
        <v>Share and discuss your meal plan and shopping list with your counselor.</v>
      </c>
      <c r="Q69" s="96" t="str">
        <f>IF(Cooking!D40="","",Cooking!D40)</f>
        <v/>
      </c>
      <c r="R69" s="66"/>
      <c r="S69" s="66"/>
      <c r="T69" s="313"/>
      <c r="U69" s="315"/>
      <c r="V69" s="314"/>
      <c r="W69" s="66"/>
      <c r="X69" s="66"/>
      <c r="AB69" s="66"/>
      <c r="AC69" s="66"/>
      <c r="AD69" s="186" t="str">
        <f>Lifesaving!B29</f>
        <v>11b</v>
      </c>
      <c r="AE69" s="183" t="str">
        <f>Lifesaving!C29</f>
        <v>Perform a front approach and wrist tow.</v>
      </c>
      <c r="AF69" s="187" t="str">
        <f>IF(Lifesaving!D29="","",Lifesaving!D29)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Management'!D45="","",'Personal Management'!D45)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IF(Cooking!D41="","",Cooking!D41)</f>
        <v/>
      </c>
      <c r="R70" s="66"/>
      <c r="S70" s="66"/>
      <c r="T70" s="127" t="str">
        <f>'Emergency Prepedness'!B50</f>
        <v>b</v>
      </c>
      <c r="U70" s="188" t="str">
        <f>'Emergency Prepedness'!C50</f>
        <v>Review or develop a plan of escape for your family in case of fire in your home.</v>
      </c>
      <c r="V70" s="96" t="str">
        <f>IF('Emergency Prepedness'!D50="","",'Emergency Prepedness'!D50)</f>
        <v/>
      </c>
      <c r="W70" s="66"/>
      <c r="X70" s="66"/>
      <c r="AB70" s="66"/>
      <c r="AC70" s="66"/>
      <c r="AD70" s="186" t="str">
        <f>Lifesaving!B30</f>
        <v>11c</v>
      </c>
      <c r="AE70" s="183" t="str">
        <f>Lifesaving!C30</f>
        <v>Perform a rear approach and armpit tow.</v>
      </c>
      <c r="AF70" s="187" t="str">
        <f>IF(Lifesaving!D30="","",Lifesaving!D30)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Prepedness'!D51="","",'Emergency Prepedness'!D51)</f>
        <v/>
      </c>
      <c r="W71" s="66"/>
      <c r="X71" s="66"/>
      <c r="AB71" s="66"/>
      <c r="AC71" s="66"/>
      <c r="AD71" s="186" t="str">
        <f>Lifesaving!B31</f>
        <v>12a</v>
      </c>
      <c r="AE71" s="183" t="str">
        <f>Lifesaving!C31</f>
        <v>Recover a 10-pound weight in 8 to 10 feet of water using a feet first surface dive.</v>
      </c>
      <c r="AF71" s="187" t="str">
        <f>IF(Lifesaving!D31="","",Lifesaving!D31)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IF(Lifesaving!D32="","",Lifesaving!D32)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IF(Cooking!D42="","",Cooking!D42)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IF(Lifesaving!D33="","",Lifesaving!D33)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IF(Lifesaving!D34="","",Lifesaving!D34)</f>
        <v/>
      </c>
      <c r="AG74" s="66"/>
      <c r="AH74" s="66"/>
      <c r="AI74" s="186" t="str">
        <f>'Personal Management'!B46</f>
        <v>a</v>
      </c>
      <c r="AJ74" s="188" t="str">
        <f>'Personal Management'!C46</f>
        <v>Define the project. What is your goal?</v>
      </c>
      <c r="AK74" s="187" t="str">
        <f>IF('Personal Management'!D46="","",'Personal Management'!D46)</f>
        <v/>
      </c>
      <c r="AL74" s="66"/>
      <c r="AM74" s="66"/>
      <c r="AQ74" s="66"/>
    </row>
    <row r="75" spans="4:43" ht="13.5" customHeight="1" x14ac:dyDescent="0.15">
      <c r="D75" s="65"/>
      <c r="H75" s="65"/>
      <c r="I75" s="65"/>
      <c r="N75" s="65"/>
      <c r="O75" s="127" t="str">
        <f>Cooking!B43</f>
        <v>e</v>
      </c>
      <c r="P75" s="113" t="str">
        <f>Cooking!C43</f>
        <v>In the outdoors, prepare a dessert OR a snack and serve it to your patrol or other group of youth.</v>
      </c>
      <c r="Q75" s="96" t="str">
        <f>IF(Cooking!D43="","",Cooking!D43)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Management'!D47="","",'Personal Management'!D47)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IF(Cooking!D44="","",Cooking!D44)</f>
        <v/>
      </c>
      <c r="R76" s="66"/>
      <c r="S76" s="66"/>
      <c r="W76" s="66"/>
      <c r="X76" s="66"/>
      <c r="AB76" s="66"/>
      <c r="AC76" s="66"/>
      <c r="AD76" s="186" t="str">
        <f>Lifesaving!B35</f>
        <v>14a</v>
      </c>
      <c r="AE76" s="183" t="str">
        <f>Lifesaving!C35</f>
        <v>Explain the signs and symptoms of a spinal injury.</v>
      </c>
      <c r="AF76" s="187" t="str">
        <f>IF(Lifesaving!D35="","",Lifesaving!D35)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IF(Lifesaving!D36="","",Lifesaving!D36)</f>
        <v/>
      </c>
      <c r="AG77" s="98"/>
      <c r="AH77" s="98"/>
      <c r="AI77" s="186" t="str">
        <f>'Personal Management'!B48</f>
        <v>c</v>
      </c>
      <c r="AJ77" s="188" t="str">
        <f>'Personal Management'!C48</f>
        <v>Describe your project.</v>
      </c>
      <c r="AK77" s="187" t="str">
        <f>IF('Personal Management'!D48="","",'Personal Management'!D48)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IF(Lifesaving!D37="","",Lifesaving!D37)</f>
        <v/>
      </c>
      <c r="AG78" s="98"/>
      <c r="AH78" s="98"/>
      <c r="AI78" s="186" t="str">
        <f>'Personal Management'!B49</f>
        <v>d</v>
      </c>
      <c r="AJ78" s="188" t="str">
        <f>'Personal Management'!C49</f>
        <v>Develop a list of resources. Identify how these resources will help you achieve your goal.</v>
      </c>
      <c r="AK78" s="187" t="str">
        <f>IF('Personal Management'!D49="","",'Personal Management'!D49)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IF(Lifesaving!D38="","",Lifesaving!D38)</f>
        <v/>
      </c>
      <c r="AG79" s="98"/>
      <c r="AH79" s="98"/>
      <c r="AI79" s="186" t="str">
        <f>'Personal Management'!B50</f>
        <v>e</v>
      </c>
      <c r="AJ79" s="188" t="str">
        <f>'Personal Management'!C50</f>
        <v>Develop a budget for your project.</v>
      </c>
      <c r="AK79" s="187" t="str">
        <f>IF('Personal Management'!D50="","",'Personal Management'!D50)</f>
        <v/>
      </c>
      <c r="AL79" s="98"/>
      <c r="AM79" s="98"/>
      <c r="AQ79" s="98"/>
    </row>
    <row r="80" spans="4:43" ht="12.75" customHeight="1" x14ac:dyDescent="0.15">
      <c r="D80" s="66"/>
      <c r="H80" s="66"/>
      <c r="I80" s="66"/>
      <c r="N80" s="98"/>
      <c r="O80" s="127" t="str">
        <f>Cooking!B45</f>
        <v>g</v>
      </c>
      <c r="P80" s="175" t="str">
        <f>Cooking!C45</f>
        <v>Explain how you kept foods safe and free from cross-contamination.</v>
      </c>
      <c r="Q80" s="96" t="str">
        <f>IF(Cooking!D45="","",Cooking!D45)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Management'!D51="","",'Personal Management'!D51)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IF(Cooking!D46="","",Cooking!D46)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Management'!D52="","",'Personal Management'!D52)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c r="AN85"/>
      <c r="AO85"/>
      <c r="AP85"/>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c r="AN86"/>
      <c r="AO86"/>
      <c r="AP86"/>
      <c r="AQ86" s="66"/>
    </row>
    <row r="87" spans="1:43" ht="12.75" customHeight="1"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Community'!D3="", "", 'Citizenship in the Community'!D3)</f>
        <v/>
      </c>
      <c r="H87" s="66"/>
      <c r="I87" s="66"/>
      <c r="J87" s="186">
        <f>Communication!B3</f>
        <v>1</v>
      </c>
      <c r="K87" s="172" t="str">
        <f>Communication!C3</f>
        <v>Do ONE</v>
      </c>
      <c r="L87" s="173" t="str">
        <f>IF(Communication!D3="","",Communication!D3)</f>
        <v/>
      </c>
      <c r="N87" s="66"/>
      <c r="O87" s="313" t="str">
        <f>Cooking!B47</f>
        <v>a</v>
      </c>
      <c r="P87" s="290" t="str">
        <f>Cooking!C47</f>
        <v>Create a shopping list for your meals, showing the amount of food needed to prepare and serve each meal, and the cost for each meal.</v>
      </c>
      <c r="Q87" s="314" t="str">
        <f>IF(Cooking!D47="","",Cooking!D47)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Science'!D3="","",'Environmental Science'!D3)</f>
        <v/>
      </c>
      <c r="W87" s="66"/>
      <c r="X87" s="66"/>
      <c r="Y87" s="313">
        <f>'First Aid'!B3</f>
        <v>1</v>
      </c>
      <c r="Z87" s="290" t="str">
        <f>'First Aid'!C3</f>
        <v>Satisfy your counselor that you have current knowledge of all first-aid requirements for Tenderfoot, Second Class, and First Class ranks.</v>
      </c>
      <c r="AA87" s="314" t="str">
        <f>IF('First Aid'!D3="","",'First Aid'!D3)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Fitness'!D3="","",'Personal Fitness'!D3)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IF(Sustainability!D3="","",Sustainability!D3)</f>
        <v/>
      </c>
      <c r="AL87" s="66"/>
      <c r="AM87"/>
      <c r="AN87"/>
      <c r="AO87"/>
      <c r="AP87"/>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IF(Communication!D4="","",Communication!D4)</f>
        <v/>
      </c>
      <c r="N88" s="66"/>
      <c r="O88" s="313"/>
      <c r="P88" s="290"/>
      <c r="Q88" s="314"/>
      <c r="R88" s="66"/>
      <c r="T88" s="313"/>
      <c r="U88" s="290"/>
      <c r="V88" s="314"/>
      <c r="W88" s="66"/>
      <c r="Y88" s="313"/>
      <c r="Z88" s="290"/>
      <c r="AA88" s="314"/>
      <c r="AD88" s="291"/>
      <c r="AE88" s="290"/>
      <c r="AF88" s="292"/>
      <c r="AG88" s="66"/>
      <c r="AI88" s="291"/>
      <c r="AJ88" s="290"/>
      <c r="AK88" s="292"/>
      <c r="AL88" s="66"/>
      <c r="AM88"/>
      <c r="AN88"/>
      <c r="AO88"/>
      <c r="AP88"/>
      <c r="AQ88" s="66"/>
    </row>
    <row r="89" spans="1:43" ht="12.75" customHeight="1" x14ac:dyDescent="0.15">
      <c r="A89" s="179" t="str">
        <f t="shared" ref="A89:B89"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IF(Cooking!D48="","",Cooking!D48)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Aid'!D4="","",'First Aid'!D4)</f>
        <v/>
      </c>
      <c r="AD89" s="291"/>
      <c r="AE89" s="290"/>
      <c r="AF89" s="292"/>
      <c r="AG89" s="66"/>
      <c r="AI89" s="291"/>
      <c r="AJ89" s="290"/>
      <c r="AK89" s="292"/>
      <c r="AL89" s="66"/>
      <c r="AM89"/>
      <c r="AN89"/>
      <c r="AO89"/>
      <c r="AP89"/>
      <c r="AQ89" s="66"/>
    </row>
    <row r="90" spans="1:43" x14ac:dyDescent="0.15">
      <c r="A90" s="177" t="str">
        <f t="shared" ref="A90:C90" si="2">A6</f>
        <v>001</v>
      </c>
      <c r="B90" s="177" t="str">
        <f t="shared" si="2"/>
        <v>Camping</v>
      </c>
      <c r="C90" s="177" t="str">
        <f t="shared" si="2"/>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96" t="str">
        <f>IF('Environmental Science'!D4="","",'Environmental Science'!D4)</f>
        <v/>
      </c>
      <c r="W90" s="66"/>
      <c r="Y90" s="313"/>
      <c r="Z90" s="290"/>
      <c r="AA90" s="314"/>
      <c r="AD90" s="291"/>
      <c r="AE90" s="290"/>
      <c r="AF90" s="292"/>
      <c r="AG90" s="66"/>
      <c r="AI90" s="291"/>
      <c r="AJ90" s="290"/>
      <c r="AK90" s="292"/>
      <c r="AL90" s="66"/>
      <c r="AM90"/>
      <c r="AN90"/>
      <c r="AO90"/>
      <c r="AP90"/>
      <c r="AQ90" s="66"/>
    </row>
    <row r="91" spans="1:43" x14ac:dyDescent="0.15">
      <c r="A91" s="177" t="str">
        <f t="shared" ref="A91:C91" si="3">A7</f>
        <v>002</v>
      </c>
      <c r="B91" s="177" t="str">
        <f t="shared" si="3"/>
        <v>Citizenship in the Community</v>
      </c>
      <c r="C91" s="177" t="str">
        <f t="shared" si="3"/>
        <v/>
      </c>
      <c r="D91" s="81"/>
      <c r="E91" s="190" t="str">
        <f>'Citizenship in the Community'!B4</f>
        <v>2a</v>
      </c>
      <c r="F91" s="189" t="str">
        <f>'Citizenship in the Community'!C4</f>
        <v>On a map of your community, locate and point out the following:</v>
      </c>
      <c r="G91" s="191" t="str">
        <f>IF('Citizenship in the Community'!D4="", "", 'Citizenship in the Community'!D4)</f>
        <v/>
      </c>
      <c r="H91" s="81"/>
      <c r="I91" s="81"/>
      <c r="J91" s="291"/>
      <c r="K91" s="294"/>
      <c r="L91" s="292"/>
      <c r="N91" s="81"/>
      <c r="O91" s="313"/>
      <c r="P91" s="290"/>
      <c r="Q91" s="314"/>
      <c r="R91" s="81"/>
      <c r="T91" s="321"/>
      <c r="U91" s="174" t="str">
        <f>'Environmental Science'!C5</f>
        <v>• Population</v>
      </c>
      <c r="V91" s="96" t="str">
        <f>IF('Environmental Science'!D5="","",'Environmental Science'!D5)</f>
        <v/>
      </c>
      <c r="W91" s="81"/>
      <c r="Y91" s="313" t="str">
        <f>'First Aid'!B5</f>
        <v>2b</v>
      </c>
      <c r="Z91" s="290" t="str">
        <f>'First Aid'!C5</f>
        <v>Define the term triage. Explain the steps necessary to assess and handle a medical emergency until help arrives.</v>
      </c>
      <c r="AA91" s="314" t="str">
        <f>IF('First Aid'!D5="","",'First Aid'!D5)</f>
        <v/>
      </c>
      <c r="AD91" s="291"/>
      <c r="AE91" s="290"/>
      <c r="AF91" s="292"/>
      <c r="AG91" s="81"/>
      <c r="AI91" s="291"/>
      <c r="AJ91" s="290"/>
      <c r="AK91" s="292"/>
      <c r="AL91" s="81"/>
      <c r="AM91"/>
      <c r="AN91"/>
      <c r="AO91"/>
      <c r="AP91"/>
      <c r="AQ91" s="81"/>
    </row>
    <row r="92" spans="1:43" ht="12.75" customHeight="1" x14ac:dyDescent="0.15">
      <c r="A92" s="177" t="str">
        <f t="shared" ref="A92:C92" si="4">A8</f>
        <v>003</v>
      </c>
      <c r="B92" s="177" t="str">
        <f t="shared" si="4"/>
        <v>Citizenship in the Nation</v>
      </c>
      <c r="C92" s="177" t="str">
        <f t="shared" si="4"/>
        <v/>
      </c>
      <c r="D92" s="66"/>
      <c r="E92" s="297">
        <f>'Citizenship in the Community'!B5</f>
        <v>1</v>
      </c>
      <c r="F92" s="296" t="str">
        <f>'Citizenship in the Community'!C5</f>
        <v>Chief government buildings such as your city hall, county courthouse, and public works/services facility</v>
      </c>
      <c r="G92" s="298" t="str">
        <f>IF('Citizenship in the Community'!D5="", "", 'Citizenship in the Community'!D5)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IF(Cooking!D49="","",Cooking!D49)</f>
        <v/>
      </c>
      <c r="R92" s="66"/>
      <c r="T92" s="321"/>
      <c r="U92" s="174" t="str">
        <f>'Environmental Science'!C6</f>
        <v>• Community</v>
      </c>
      <c r="V92" s="96" t="str">
        <f>IF('Environmental Science'!D6="","",'Environmental Science'!D6)</f>
        <v/>
      </c>
      <c r="W92" s="66"/>
      <c r="Y92" s="313"/>
      <c r="Z92" s="290"/>
      <c r="AA92" s="314"/>
      <c r="AD92" s="186" t="str">
        <f>'Personal Fitness'!B4</f>
        <v>i</v>
      </c>
      <c r="AE92" s="188" t="str">
        <f>'Personal Fitness'!C4</f>
        <v>Why physical exams are important.</v>
      </c>
      <c r="AF92" s="187" t="str">
        <f>IF('Personal Fitness'!D4="","",'Personal Fitness'!D4)</f>
        <v/>
      </c>
      <c r="AG92" s="66"/>
      <c r="AI92" s="186">
        <f>Sustainability!B4</f>
        <v>2</v>
      </c>
      <c r="AJ92" s="183" t="str">
        <f>Sustainability!C4</f>
        <v>Do A and either B OR C of the following:</v>
      </c>
      <c r="AK92" s="187" t="str">
        <f>IF(Sustainability!D4="","",Sustainability!D4)</f>
        <v/>
      </c>
      <c r="AL92" s="66"/>
      <c r="AM92"/>
      <c r="AN92"/>
      <c r="AO92"/>
      <c r="AP92"/>
      <c r="AQ92" s="66"/>
    </row>
    <row r="93" spans="1:43" x14ac:dyDescent="0.15">
      <c r="A93" s="177" t="str">
        <f t="shared" ref="A93:C93" si="5">A9</f>
        <v>004</v>
      </c>
      <c r="B93" s="177" t="str">
        <f t="shared" si="5"/>
        <v>Citizenship in the World</v>
      </c>
      <c r="C93" s="177" t="str">
        <f t="shared" si="5"/>
        <v/>
      </c>
      <c r="D93" s="66"/>
      <c r="E93" s="297"/>
      <c r="F93" s="296"/>
      <c r="G93" s="298"/>
      <c r="H93" s="66"/>
      <c r="I93" s="66"/>
      <c r="J93" s="291"/>
      <c r="K93" s="294"/>
      <c r="L93" s="292"/>
      <c r="M93" s="98"/>
      <c r="N93" s="66"/>
      <c r="O93" s="313"/>
      <c r="P93" s="290"/>
      <c r="Q93" s="314"/>
      <c r="R93" s="66"/>
      <c r="T93" s="321"/>
      <c r="U93" s="174" t="str">
        <f>'Environmental Science'!C7</f>
        <v>• Ecosystem</v>
      </c>
      <c r="V93" s="96" t="str">
        <f>IF('Environmental Science'!D7="","",'Environmental Science'!D7)</f>
        <v/>
      </c>
      <c r="W93" s="66"/>
      <c r="Y93" s="127" t="str">
        <f>'First Aid'!B6</f>
        <v>2c</v>
      </c>
      <c r="Z93" s="175" t="str">
        <f>'First Aid'!C6</f>
        <v>Explain the standard precautions as applied to blood borne pathogens.</v>
      </c>
      <c r="AA93" s="96" t="str">
        <f>IF('First Aid'!D6="","",'First Aid'!D6)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Fitness'!D5="","",'Personal Fitness'!D5)</f>
        <v/>
      </c>
      <c r="AG93" s="66"/>
      <c r="AI93" s="186"/>
      <c r="AJ93" s="183" t="str">
        <f>Sustainability!C5</f>
        <v>Water</v>
      </c>
      <c r="AK93" s="187" t="str">
        <f>IF(Sustainability!D5="","",Sustainability!D5)</f>
        <v/>
      </c>
      <c r="AL93" s="66"/>
      <c r="AM93"/>
      <c r="AN93"/>
      <c r="AO93"/>
      <c r="AP93"/>
      <c r="AQ93" s="66"/>
    </row>
    <row r="94" spans="1:43" x14ac:dyDescent="0.15">
      <c r="A94" s="177" t="str">
        <f t="shared" ref="A94:C94" si="6">A10</f>
        <v>005</v>
      </c>
      <c r="B94" s="177" t="str">
        <f t="shared" si="6"/>
        <v>Communication</v>
      </c>
      <c r="C94" s="177" t="str">
        <f t="shared" si="6"/>
        <v/>
      </c>
      <c r="D94" s="66"/>
      <c r="E94" s="190">
        <f>'Citizenship in the Community'!B6</f>
        <v>2</v>
      </c>
      <c r="F94" s="189" t="str">
        <f>'Citizenship in the Community'!C6</f>
        <v>Fire station, police station, and hospital nearest your home</v>
      </c>
      <c r="G94" s="191" t="str">
        <f>IF('Citizenship in the Community'!D6="", "", 'Citizenship in the Community'!D6)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IF(Communication!D5="","",Communication!D5)</f>
        <v/>
      </c>
      <c r="N94" s="66"/>
      <c r="O94" s="313"/>
      <c r="P94" s="290"/>
      <c r="Q94" s="314"/>
      <c r="R94" s="66"/>
      <c r="T94" s="321"/>
      <c r="U94" s="174" t="str">
        <f>'Environmental Science'!C8</f>
        <v>• Biosphere</v>
      </c>
      <c r="V94" s="96" t="str">
        <f>IF('Environmental Science'!D8="","",'Environmental Science'!D8)</f>
        <v/>
      </c>
      <c r="W94" s="66"/>
      <c r="Y94" s="127" t="str">
        <f>'First Aid'!B7</f>
        <v>2d</v>
      </c>
      <c r="Z94" s="175" t="str">
        <f>'First Aid'!C7</f>
        <v>Prepare a first-aid kit for your home. Display and discuss its contents with your counselor.</v>
      </c>
      <c r="AA94" s="96" t="str">
        <f>IF('First Aid'!D7="","",'First Aid'!D7)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IF(Sustainability!D6="","",Sustainability!D6)</f>
        <v/>
      </c>
      <c r="AL94" s="66"/>
      <c r="AM94"/>
      <c r="AN94"/>
      <c r="AO94"/>
      <c r="AP94"/>
      <c r="AQ94" s="66"/>
    </row>
    <row r="95" spans="1:43" ht="12.75" customHeight="1" x14ac:dyDescent="0.15">
      <c r="A95" s="177" t="str">
        <f t="shared" ref="A95:C95" si="7">A11</f>
        <v xml:space="preserve"> </v>
      </c>
      <c r="B95" s="177" t="str">
        <f t="shared" si="7"/>
        <v>Cooking</v>
      </c>
      <c r="C95" s="177" t="str">
        <f t="shared" si="7"/>
        <v/>
      </c>
      <c r="D95" s="66"/>
      <c r="E95" s="190">
        <f>'Citizenship in the Community'!B7</f>
        <v>3</v>
      </c>
      <c r="F95" s="189" t="str">
        <f>'Citizenship in the Community'!C7</f>
        <v>Historical or other interesting points</v>
      </c>
      <c r="G95" s="191" t="str">
        <f>IF('Citizenship in the Community'!D7="", "", 'Citizenship in the Community'!D7)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IF(Cooking!D50="","",Cooking!D50)</f>
        <v/>
      </c>
      <c r="R95" s="66"/>
      <c r="T95" s="321"/>
      <c r="U95" s="174" t="str">
        <f>'Environmental Science'!C9</f>
        <v>• Symbiosis</v>
      </c>
      <c r="V95" s="96" t="str">
        <f>IF('Environmental Science'!D9="","",'Environmental Science'!D9)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Aid'!D8="","",'First Aid'!D8)</f>
        <v/>
      </c>
      <c r="AD95" s="291"/>
      <c r="AE95" s="315"/>
      <c r="AF95" s="292"/>
      <c r="AG95" s="66"/>
      <c r="AI95" s="291"/>
      <c r="AJ95" s="315"/>
      <c r="AK95" s="292"/>
      <c r="AL95" s="66"/>
      <c r="AM95"/>
      <c r="AN95"/>
      <c r="AO95"/>
      <c r="AP95"/>
      <c r="AQ95" s="66"/>
    </row>
    <row r="96" spans="1:43" x14ac:dyDescent="0.15">
      <c r="A96" s="177" t="str">
        <f t="shared" ref="A96:C96" si="8">A12</f>
        <v>039</v>
      </c>
      <c r="B96" s="177" t="str">
        <f t="shared" si="8"/>
        <v>Cycling</v>
      </c>
      <c r="C96" s="177" t="str">
        <f t="shared" si="8"/>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Community'!D8="", "", 'Citizenship in the Community'!D8)</f>
        <v/>
      </c>
      <c r="H96" s="66"/>
      <c r="I96" s="66"/>
      <c r="J96" s="291"/>
      <c r="K96" s="294"/>
      <c r="L96" s="292"/>
      <c r="N96" s="66"/>
      <c r="O96" s="313"/>
      <c r="P96" s="290"/>
      <c r="Q96" s="314"/>
      <c r="R96" s="66"/>
      <c r="T96" s="321"/>
      <c r="U96" s="174" t="str">
        <f>'Environmental Science'!C10</f>
        <v>• Niche</v>
      </c>
      <c r="V96" s="96" t="str">
        <f>IF('Environmental Science'!D10="","",'Environmental Science'!D10)</f>
        <v/>
      </c>
      <c r="W96" s="66"/>
      <c r="Y96" s="313"/>
      <c r="Z96" s="290"/>
      <c r="AA96" s="314"/>
      <c r="AD96" s="186" t="str">
        <f>'Personal Fitness'!B6</f>
        <v>iii</v>
      </c>
      <c r="AE96" s="188" t="str">
        <f>'Personal Fitness'!C6</f>
        <v>Diseases that can be prevented and how.</v>
      </c>
      <c r="AF96" s="187" t="str">
        <f>IF('Personal Fitness'!D6="","",'Personal Fitness'!D6)</f>
        <v/>
      </c>
      <c r="AG96" s="66"/>
      <c r="AI96" s="291"/>
      <c r="AJ96" s="315"/>
      <c r="AK96" s="292"/>
      <c r="AL96" s="66"/>
      <c r="AM96"/>
      <c r="AN96"/>
      <c r="AO96"/>
      <c r="AP96"/>
      <c r="AQ96" s="66"/>
    </row>
    <row r="97" spans="1:43" ht="12.75" customHeight="1" x14ac:dyDescent="0.15">
      <c r="A97" s="177" t="str">
        <f t="shared" ref="A97:C97" si="9">A13</f>
        <v>006</v>
      </c>
      <c r="B97" s="177" t="str">
        <f t="shared" si="9"/>
        <v>Emergency Preparedness</v>
      </c>
      <c r="C97" s="177" t="str">
        <f t="shared" si="9"/>
        <v/>
      </c>
      <c r="D97" s="81"/>
      <c r="E97" s="297"/>
      <c r="F97" s="296"/>
      <c r="G97" s="298"/>
      <c r="H97" s="81"/>
      <c r="I97" s="81"/>
      <c r="J97" s="291"/>
      <c r="K97" s="294"/>
      <c r="L97" s="292"/>
      <c r="N97" s="81"/>
      <c r="O97" s="313"/>
      <c r="P97" s="290"/>
      <c r="Q97" s="314"/>
      <c r="R97" s="81"/>
      <c r="T97" s="321"/>
      <c r="U97" s="174" t="str">
        <f>'Environmental Science'!C11</f>
        <v>• Habitat</v>
      </c>
      <c r="V97" s="96" t="str">
        <f>IF('Environmental Science'!D11="","",'Environmental Science'!D11)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Aid'!D9="","",'First Aid'!D9)</f>
        <v/>
      </c>
      <c r="AD97" s="186" t="str">
        <f>'Personal Fitness'!B7</f>
        <v>iv</v>
      </c>
      <c r="AE97" s="188" t="str">
        <f>'Personal Fitness'!C7</f>
        <v>The seven warning signs of cancer.</v>
      </c>
      <c r="AF97" s="187" t="str">
        <f>IF('Personal Fitness'!D7="","",'Personal Fitness'!D7)</f>
        <v/>
      </c>
      <c r="AG97" s="81"/>
      <c r="AI97" s="291"/>
      <c r="AJ97" s="315"/>
      <c r="AK97" s="292"/>
      <c r="AL97" s="81"/>
      <c r="AM97"/>
      <c r="AN97"/>
      <c r="AO97"/>
      <c r="AP97"/>
      <c r="AQ97" s="81"/>
    </row>
    <row r="98" spans="1:43" x14ac:dyDescent="0.15">
      <c r="A98" s="177" t="str">
        <f t="shared" ref="A98:C98" si="10">A14</f>
        <v>007</v>
      </c>
      <c r="B98" s="177" t="str">
        <f t="shared" si="10"/>
        <v>Environmental Science</v>
      </c>
      <c r="C98" s="177" t="str">
        <f t="shared" si="10"/>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Community'!D9="", "", 'Citizenship in the Community'!D9)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IF(Cooking!D51="","",Cooking!D51)</f>
        <v/>
      </c>
      <c r="R98" s="66"/>
      <c r="T98" s="321"/>
      <c r="U98" s="174" t="str">
        <f>'Environmental Science'!C12</f>
        <v>• Conservation</v>
      </c>
      <c r="V98" s="96" t="str">
        <f>IF('Environmental Science'!D12="","",'Environmental Science'!D12)</f>
        <v/>
      </c>
      <c r="W98" s="66"/>
      <c r="Y98" s="313"/>
      <c r="Z98" s="290"/>
      <c r="AA98" s="314"/>
      <c r="AD98" s="186" t="str">
        <f>'Personal Fitness'!B8</f>
        <v>v</v>
      </c>
      <c r="AE98" s="188" t="str">
        <f>'Personal Fitness'!C8</f>
        <v>The youth risk factors that affect cardiovascular fitness in adulthood.</v>
      </c>
      <c r="AF98" s="187" t="str">
        <f>IF('Personal Fitness'!D8="","",'Personal Fitness'!D8)</f>
        <v/>
      </c>
      <c r="AG98" s="66"/>
      <c r="AI98" s="291"/>
      <c r="AJ98" s="315"/>
      <c r="AK98" s="292"/>
      <c r="AL98" s="66"/>
      <c r="AM98"/>
      <c r="AN98"/>
      <c r="AO98"/>
      <c r="AP98"/>
      <c r="AQ98" s="66"/>
    </row>
    <row r="99" spans="1:43" ht="12.75" customHeight="1" x14ac:dyDescent="0.15">
      <c r="A99" s="177" t="str">
        <f t="shared" ref="A99:C99" si="11">A15</f>
        <v>121</v>
      </c>
      <c r="B99" s="177" t="str">
        <f t="shared" si="11"/>
        <v>Family Life</v>
      </c>
      <c r="C99" s="177" t="str">
        <f t="shared" si="11"/>
        <v/>
      </c>
      <c r="D99" s="66"/>
      <c r="E99" s="297"/>
      <c r="F99" s="296"/>
      <c r="G99" s="298"/>
      <c r="H99" s="66"/>
      <c r="I99" s="66"/>
      <c r="J99" s="291"/>
      <c r="K99" s="294"/>
      <c r="L99" s="292"/>
      <c r="N99" s="66"/>
      <c r="O99" s="313"/>
      <c r="P99" s="290"/>
      <c r="Q99" s="314"/>
      <c r="R99" s="66"/>
      <c r="T99" s="321"/>
      <c r="U99" s="174" t="str">
        <f>'Environmental Science'!C13</f>
        <v>• Threatened species</v>
      </c>
      <c r="V99" s="96" t="str">
        <f>IF('Environmental Science'!D13="","",'Environmental Science'!D13)</f>
        <v/>
      </c>
      <c r="W99" s="66"/>
      <c r="Y99" s="127" t="str">
        <f>'First Aid'!B10</f>
        <v>3c</v>
      </c>
      <c r="Z99" s="175" t="str">
        <f>'First Aid'!C10</f>
        <v>Explain the use of an automated external defibrillator (AED).</v>
      </c>
      <c r="AA99" s="96" t="str">
        <f>IF('First Aid'!D10="","",'First Aid'!D10)</f>
        <v/>
      </c>
      <c r="AD99" s="291" t="str">
        <f>'Personal Fitness'!B9</f>
        <v>1b</v>
      </c>
      <c r="AE99" s="290" t="str">
        <f>'Personal Fitness'!C9</f>
        <v>Have a dental examination. Get a statement saying that your teeth have been checked and cared for. Tell how to care for your teeth.</v>
      </c>
      <c r="AF99" s="292" t="str">
        <f>IF('Personal Fitness'!D9="","",'Personal Fitness'!D9)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IF(Sustainability!D7="","",Sustainability!D7)</f>
        <v/>
      </c>
      <c r="AL99" s="66"/>
      <c r="AM99"/>
      <c r="AN99"/>
      <c r="AO99"/>
      <c r="AP99"/>
      <c r="AQ99" s="66"/>
    </row>
    <row r="100" spans="1:43" x14ac:dyDescent="0.15">
      <c r="A100" s="177" t="str">
        <f t="shared" ref="A100:C100" si="12">A16</f>
        <v>008</v>
      </c>
      <c r="B100" s="177" t="str">
        <f t="shared" si="12"/>
        <v>First Aid</v>
      </c>
      <c r="C100" s="177" t="str">
        <f t="shared" si="12"/>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Community'!D10="", "", 'Citizenship in the Community'!D10)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IF(Communication!D6="","",Communication!D6)</f>
        <v/>
      </c>
      <c r="N100" s="66"/>
      <c r="O100" s="313"/>
      <c r="P100" s="290"/>
      <c r="Q100" s="314"/>
      <c r="R100" s="66"/>
      <c r="T100" s="321"/>
      <c r="U100" s="174" t="str">
        <f>'Environmental Science'!C14</f>
        <v>• Endangered species</v>
      </c>
      <c r="V100" s="96" t="str">
        <f>IF('Environmental Science'!D14="","",'Environmental Science'!D14)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Aid'!D11="","",'First Aid'!D11)</f>
        <v/>
      </c>
      <c r="AD100" s="291"/>
      <c r="AE100" s="290"/>
      <c r="AF100" s="292"/>
      <c r="AG100" s="66"/>
      <c r="AI100" s="291"/>
      <c r="AJ100" s="315"/>
      <c r="AK100" s="292"/>
      <c r="AL100" s="66"/>
      <c r="AM100"/>
      <c r="AN100"/>
      <c r="AO100"/>
      <c r="AP100"/>
      <c r="AQ100" s="66"/>
    </row>
    <row r="101" spans="1:43" x14ac:dyDescent="0.15">
      <c r="A101" s="177" t="str">
        <f t="shared" ref="A101:C101" si="13">A17</f>
        <v>061</v>
      </c>
      <c r="B101" s="177" t="str">
        <f t="shared" si="13"/>
        <v>Hiking</v>
      </c>
      <c r="C101" s="177" t="str">
        <f t="shared" si="13"/>
        <v/>
      </c>
      <c r="D101" s="66"/>
      <c r="E101" s="297"/>
      <c r="F101" s="309"/>
      <c r="G101" s="298"/>
      <c r="H101" s="66"/>
      <c r="I101" s="66"/>
      <c r="J101" s="291"/>
      <c r="K101" s="294"/>
      <c r="L101" s="292"/>
      <c r="N101" s="66"/>
      <c r="O101" s="313"/>
      <c r="P101" s="290"/>
      <c r="Q101" s="314"/>
      <c r="R101" s="66"/>
      <c r="T101" s="321"/>
      <c r="U101" s="174" t="str">
        <f>'Environmental Science'!C15</f>
        <v>• Extinction</v>
      </c>
      <c r="V101" s="96" t="str">
        <f>IF('Environmental Science'!D15="","",'Environmental Science'!D15)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Fitness'!D10="","",'Personal Fitness'!D10)</f>
        <v/>
      </c>
      <c r="AG101" s="66"/>
      <c r="AI101" s="291"/>
      <c r="AJ101" s="315"/>
      <c r="AK101" s="292"/>
      <c r="AL101" s="66"/>
      <c r="AM101"/>
      <c r="AN101"/>
      <c r="AO101"/>
      <c r="AP101"/>
      <c r="AQ101" s="66"/>
    </row>
    <row r="102" spans="1:43" ht="12.75" customHeight="1" x14ac:dyDescent="0.15">
      <c r="A102" s="177" t="str">
        <f t="shared" ref="A102:C102" si="14">A18</f>
        <v>009</v>
      </c>
      <c r="B102" s="177" t="str">
        <f t="shared" si="14"/>
        <v>Lifesaving</v>
      </c>
      <c r="C102" s="177" t="str">
        <f t="shared" si="14"/>
        <v/>
      </c>
      <c r="D102" s="66"/>
      <c r="E102" s="190">
        <f>'Citizenship in the Community'!B11</f>
        <v>4</v>
      </c>
      <c r="F102" s="189" t="str">
        <f>'Citizenship in the Community'!C11</f>
        <v>Choose an issue that is important to the citizens of your community; then do the following:</v>
      </c>
      <c r="G102" s="191" t="str">
        <f>IF('Citizenship in the Community'!D11="", "", 'Citizenship in the Community'!D11)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IF(Cooking!D52="","",Cooking!D52)</f>
        <v/>
      </c>
      <c r="R102" s="66"/>
      <c r="T102" s="321"/>
      <c r="U102" s="174" t="str">
        <f>'Environmental Science'!C16</f>
        <v>• Pollution prevention</v>
      </c>
      <c r="V102" s="96" t="str">
        <f>IF('Environmental Science'!D16="","",'Environmental Science'!D16)</f>
        <v/>
      </c>
      <c r="W102" s="66"/>
      <c r="Y102" s="313"/>
      <c r="Z102" s="290"/>
      <c r="AA102" s="314"/>
      <c r="AD102" s="291"/>
      <c r="AE102" s="290"/>
      <c r="AF102" s="292"/>
      <c r="AG102" s="66"/>
      <c r="AI102" s="291"/>
      <c r="AJ102" s="315"/>
      <c r="AK102" s="292"/>
      <c r="AL102" s="66"/>
      <c r="AM102"/>
      <c r="AN102"/>
      <c r="AO102"/>
      <c r="AP102"/>
      <c r="AQ102" s="66"/>
    </row>
    <row r="103" spans="1:43" x14ac:dyDescent="0.15">
      <c r="A103" s="177" t="str">
        <f t="shared" ref="A103:C103" si="15">A19</f>
        <v>010</v>
      </c>
      <c r="B103" s="177" t="str">
        <f t="shared" si="15"/>
        <v>Personal Fitness</v>
      </c>
      <c r="C103" s="177" t="str">
        <f t="shared" si="15"/>
        <v/>
      </c>
      <c r="D103" s="66"/>
      <c r="E103" s="190" t="str">
        <f>'Citizenship in the Community'!B12</f>
        <v>a</v>
      </c>
      <c r="F103" s="189" t="str">
        <f>'Citizenship in the Community'!C12</f>
        <v>Find out which branch of local government is responsible for this issue.</v>
      </c>
      <c r="G103" s="191" t="str">
        <f>IF('Citizenship in the Community'!D12="", "", 'Citizenship in the Community'!D12)</f>
        <v/>
      </c>
      <c r="H103" s="66"/>
      <c r="I103" s="66"/>
      <c r="J103" s="291"/>
      <c r="K103" s="294"/>
      <c r="L103" s="292"/>
      <c r="N103" s="66"/>
      <c r="O103" s="313"/>
      <c r="P103" s="290"/>
      <c r="Q103" s="314"/>
      <c r="R103" s="66"/>
      <c r="T103" s="321"/>
      <c r="U103" s="174" t="str">
        <f>'Environmental Science'!C17</f>
        <v>• Brownfield</v>
      </c>
      <c r="V103" s="96" t="str">
        <f>IF('Environmental Science'!D17="","",'Environmental Science'!D17)</f>
        <v/>
      </c>
      <c r="W103" s="66"/>
      <c r="Y103" s="313" t="str">
        <f>'First Aid'!B12</f>
        <v>3e</v>
      </c>
      <c r="Z103" s="290" t="str">
        <f>'First Aid'!C12</f>
        <v>Explain when a bee sting could be life threatening and what action should be taken for prevention and for first aid.</v>
      </c>
      <c r="AA103" s="314" t="str">
        <f>IF('First Aid'!D12="","",'First Aid'!D12)</f>
        <v/>
      </c>
      <c r="AD103" s="186" t="str">
        <f>'Personal Fitness'!B11</f>
        <v>a</v>
      </c>
      <c r="AE103" s="188" t="str">
        <f>'Personal Fitness'!C11</f>
        <v>Components of personal fitness.</v>
      </c>
      <c r="AF103" s="187" t="str">
        <f>IF('Personal Fitness'!D11="","",'Personal Fitness'!D11)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IF(Sustainability!D8="","",Sustainability!D8)</f>
        <v/>
      </c>
      <c r="AL103" s="66"/>
      <c r="AM103"/>
      <c r="AN103"/>
      <c r="AO103"/>
      <c r="AP103"/>
      <c r="AQ103" s="66"/>
    </row>
    <row r="104" spans="1:43" x14ac:dyDescent="0.15">
      <c r="A104" s="177" t="str">
        <f t="shared" ref="A104:C104" si="16">A20</f>
        <v>011</v>
      </c>
      <c r="B104" s="177" t="str">
        <f t="shared" si="16"/>
        <v>Personal Management</v>
      </c>
      <c r="C104" s="177" t="str">
        <f t="shared" si="16"/>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Community'!D13="", "", 'Citizenship in the Community'!D13)</f>
        <v/>
      </c>
      <c r="H104" s="66"/>
      <c r="I104" s="66"/>
      <c r="J104" s="291"/>
      <c r="K104" s="294"/>
      <c r="L104" s="292"/>
      <c r="N104" s="66"/>
      <c r="O104" s="313"/>
      <c r="P104" s="290"/>
      <c r="Q104" s="314"/>
      <c r="R104" s="66"/>
      <c r="T104" s="321"/>
      <c r="U104" s="174" t="str">
        <f>'Environmental Science'!C18</f>
        <v>• Ozone</v>
      </c>
      <c r="V104" s="96" t="str">
        <f>IF('Environmental Science'!D18="","",'Environmental Science'!D18)</f>
        <v/>
      </c>
      <c r="W104" s="66"/>
      <c r="Y104" s="313"/>
      <c r="Z104" s="290"/>
      <c r="AA104" s="314"/>
      <c r="AD104" s="186" t="str">
        <f>'Personal Fitness'!B12</f>
        <v>b</v>
      </c>
      <c r="AE104" s="188" t="str">
        <f>'Personal Fitness'!C12</f>
        <v>Reasons for being fit in all components.</v>
      </c>
      <c r="AF104" s="187" t="str">
        <f>IF('Personal Fitness'!D12="","",'Personal Fitness'!D12)</f>
        <v/>
      </c>
      <c r="AG104" s="66"/>
      <c r="AI104" s="291"/>
      <c r="AJ104" s="315"/>
      <c r="AK104" s="292"/>
      <c r="AL104" s="66"/>
      <c r="AM104"/>
      <c r="AN104"/>
      <c r="AO104"/>
      <c r="AP104"/>
      <c r="AQ104" s="66"/>
    </row>
    <row r="105" spans="1:43" ht="12.75" customHeight="1" x14ac:dyDescent="0.15">
      <c r="A105" s="177" t="str">
        <f t="shared" ref="A105:C105" si="17">A21</f>
        <v xml:space="preserve"> </v>
      </c>
      <c r="B105" s="177" t="str">
        <f t="shared" si="17"/>
        <v>Sustainability</v>
      </c>
      <c r="C105" s="177" t="str">
        <f t="shared" si="17"/>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IF(Communication!D7="","",Communication!D7)</f>
        <v/>
      </c>
      <c r="N105" s="66"/>
      <c r="R105" s="66"/>
      <c r="T105" s="321"/>
      <c r="U105" s="174" t="str">
        <f>'Environmental Science'!C19</f>
        <v>• Watershed</v>
      </c>
      <c r="V105" s="96" t="str">
        <f>IF('Environmental Science'!D19="","",'Environmental Science'!D19)</f>
        <v/>
      </c>
      <c r="W105" s="66"/>
      <c r="Y105" s="313" t="str">
        <f>'First Aid'!B13</f>
        <v>3f</v>
      </c>
      <c r="Z105" s="290" t="str">
        <f>'First Aid'!C13</f>
        <v>Explain the symptoms of heatstroke and what action should be taken for first aid and for prevention.</v>
      </c>
      <c r="AA105" s="314" t="str">
        <f>IF('First Aid'!D13="","",'First Aid'!D13)</f>
        <v/>
      </c>
      <c r="AD105" s="186" t="str">
        <f>'Personal Fitness'!B13</f>
        <v>c</v>
      </c>
      <c r="AE105" s="188" t="str">
        <f>'Personal Fitness'!C13</f>
        <v>What it means to be mentally healthy.</v>
      </c>
      <c r="AF105" s="187" t="str">
        <f>IF('Personal Fitness'!D13="","",'Personal Fitness'!D13)</f>
        <v/>
      </c>
      <c r="AG105" s="66"/>
      <c r="AI105" s="291"/>
      <c r="AJ105" s="315"/>
      <c r="AK105" s="292"/>
      <c r="AL105" s="66"/>
      <c r="AM105"/>
      <c r="AN105"/>
      <c r="AO105"/>
      <c r="AP105"/>
      <c r="AQ105" s="66"/>
    </row>
    <row r="106" spans="1:43" x14ac:dyDescent="0.15">
      <c r="A106" s="177" t="str">
        <f t="shared" ref="A106:C106" si="18">A22</f>
        <v>014</v>
      </c>
      <c r="B106" s="177" t="str">
        <f t="shared" si="18"/>
        <v>Swimming</v>
      </c>
      <c r="C106" s="177" t="str">
        <f t="shared" si="18"/>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96" t="str">
        <f>IF('Environmental Science'!D20="","",'Environmental Science'!D20)</f>
        <v/>
      </c>
      <c r="W106" s="66"/>
      <c r="Y106" s="313"/>
      <c r="Z106" s="290"/>
      <c r="AA106" s="314"/>
      <c r="AD106" s="186" t="str">
        <f>'Personal Fitness'!B14</f>
        <v>d</v>
      </c>
      <c r="AE106" s="188" t="str">
        <f>'Personal Fitness'!C14</f>
        <v>What it means to be physically healthy and fit.</v>
      </c>
      <c r="AF106" s="187" t="str">
        <f>IF('Personal Fitness'!D14="","",'Personal Fitness'!D14)</f>
        <v/>
      </c>
      <c r="AG106" s="66"/>
      <c r="AI106" s="291"/>
      <c r="AJ106" s="315"/>
      <c r="AK106" s="292"/>
      <c r="AL106" s="66"/>
      <c r="AM106"/>
      <c r="AN106"/>
      <c r="AO106"/>
      <c r="AP10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Community'!D14="", "", 'Citizenship in the Community'!D14)</f>
        <v/>
      </c>
      <c r="H107" s="66"/>
      <c r="I107" s="66"/>
      <c r="J107" s="291"/>
      <c r="K107" s="294"/>
      <c r="L107" s="292"/>
      <c r="N107" s="66"/>
      <c r="O107" s="299"/>
      <c r="P107" s="299"/>
      <c r="Q107" s="299"/>
      <c r="R107" s="66"/>
      <c r="T107" s="321"/>
      <c r="U107" s="174" t="str">
        <f>'Environmental Science'!C21</f>
        <v>• Nonpoint source</v>
      </c>
      <c r="V107" s="96" t="str">
        <f>IF('Environmental Science'!D21="","",'Environmental Science'!D21)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Aid'!D14="","",'First Aid'!D14)</f>
        <v/>
      </c>
      <c r="AD107" s="186" t="str">
        <f>'Personal Fitness'!B15</f>
        <v>e</v>
      </c>
      <c r="AE107" s="188" t="str">
        <f>'Personal Fitness'!C15</f>
        <v>What it means to be socially healthy. Discuss your activity in the areas of healthy social fitness.</v>
      </c>
      <c r="AF107" s="187" t="str">
        <f>IF('Personal Fitness'!D15="","",'Personal Fitness'!D15)</f>
        <v/>
      </c>
      <c r="AG107" s="66"/>
      <c r="AI107" s="186"/>
      <c r="AJ107" s="183" t="str">
        <f>Sustainability!C9</f>
        <v>Food</v>
      </c>
      <c r="AK107" s="187" t="str">
        <f>IF(Sustainability!D9="","",Sustainability!D9)</f>
        <v/>
      </c>
      <c r="AL107" s="66"/>
      <c r="AM107"/>
      <c r="AN107"/>
      <c r="AO107"/>
      <c r="AP107"/>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Community'!D15="", "", 'Citizenship in the Community'!D15)</f>
        <v/>
      </c>
      <c r="H108" s="66"/>
      <c r="I108" s="66"/>
      <c r="J108" s="186">
        <f>Communication!B8</f>
        <v>2</v>
      </c>
      <c r="K108" s="172" t="str">
        <f>Communication!C8</f>
        <v>Do ONE</v>
      </c>
      <c r="L108" s="173" t="str">
        <f>IF(Communication!D8="","",Communication!D8)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IF(Cycling!D3="","",Cycling!D3)</f>
        <v/>
      </c>
      <c r="R108" s="66"/>
      <c r="T108" s="321"/>
      <c r="U108" s="174" t="str">
        <f>'Environmental Science'!C22</f>
        <v>• Hybrid vehicle</v>
      </c>
      <c r="V108" s="96" t="str">
        <f>IF('Environmental Science'!D22="","",'Environmental Science'!D22)</f>
        <v/>
      </c>
      <c r="W108" s="66"/>
      <c r="Y108" s="313"/>
      <c r="Z108" s="290"/>
      <c r="AA108" s="314"/>
      <c r="AD108" s="186" t="str">
        <f>'Personal Fitness'!B16</f>
        <v>f</v>
      </c>
      <c r="AE108" s="188" t="str">
        <f>'Personal Fitness'!C16</f>
        <v>What you can do to prevent social, emotional, or mental problems.</v>
      </c>
      <c r="AF108" s="187" t="str">
        <f>IF('Personal Fitness'!D16="","",'Personal Fitness'!D16)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IF(Sustainability!D10="","",Sustainability!D10)</f>
        <v/>
      </c>
      <c r="AL108" s="66"/>
      <c r="AM108"/>
      <c r="AN108"/>
      <c r="AO108"/>
      <c r="AP108"/>
      <c r="AQ108" s="66"/>
    </row>
    <row r="109" spans="1:43" ht="12.75" customHeight="1"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IF(Communication!D9="","",Communication!D9)</f>
        <v/>
      </c>
      <c r="N109" s="66"/>
      <c r="O109" s="313"/>
      <c r="P109" s="290"/>
      <c r="Q109" s="314"/>
      <c r="R109" s="66"/>
      <c r="T109" s="322"/>
      <c r="U109" s="174" t="str">
        <f>'Environmental Science'!C23</f>
        <v>• Fuel cell</v>
      </c>
      <c r="V109" s="96" t="str">
        <f>IF('Environmental Science'!D23="","",'Environmental Science'!D23)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Fitness'!D17="","",'Personal Fitness'!D17)</f>
        <v/>
      </c>
      <c r="AG109" s="66"/>
      <c r="AI109" s="291"/>
      <c r="AJ109" s="315"/>
      <c r="AK109" s="292"/>
      <c r="AL109" s="66"/>
      <c r="AM109"/>
      <c r="AN109"/>
      <c r="AO109"/>
      <c r="AP109"/>
      <c r="AQ109" s="66"/>
    </row>
    <row r="110" spans="1:43" ht="12.75" customHeight="1" x14ac:dyDescent="0.15">
      <c r="A110" s="79"/>
      <c r="B110" s="83" t="s">
        <v>42</v>
      </c>
      <c r="C110" s="84"/>
      <c r="D110" s="66"/>
      <c r="E110" s="297"/>
      <c r="F110" s="296"/>
      <c r="G110" s="298"/>
      <c r="H110" s="66"/>
      <c r="I110" s="66"/>
      <c r="J110" s="291"/>
      <c r="K110" s="294"/>
      <c r="L110" s="292"/>
      <c r="N110" s="66"/>
      <c r="O110" s="313"/>
      <c r="P110" s="290"/>
      <c r="Q110" s="314"/>
      <c r="R110" s="66"/>
      <c r="T110" s="127">
        <f>'Environmental Science'!B24</f>
        <v>3</v>
      </c>
      <c r="U110" s="174" t="str">
        <f>'Environmental Science'!C24</f>
        <v>Do ONE from each, A-G</v>
      </c>
      <c r="V110" s="96" t="str">
        <f>IF('Environmental Science'!D24="","",'Environmental Science'!D24)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Aid'!D15="","",'First Aid'!D15)</f>
        <v/>
      </c>
      <c r="AD110" s="291"/>
      <c r="AE110" s="290"/>
      <c r="AF110" s="292"/>
      <c r="AG110" s="66"/>
      <c r="AI110" s="291"/>
      <c r="AJ110" s="315"/>
      <c r="AK110" s="292"/>
      <c r="AL110" s="66"/>
      <c r="AM110"/>
      <c r="AN110"/>
      <c r="AO110"/>
      <c r="AP110"/>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IF(Cycling!D4="","",Cycling!D4)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Science'!D25="","",'Environmental Science'!D25)</f>
        <v/>
      </c>
      <c r="Y111" s="313"/>
      <c r="Z111" s="290"/>
      <c r="AA111" s="314"/>
      <c r="AD111" s="186" t="str">
        <f>'Personal Fitness'!B18</f>
        <v>3b</v>
      </c>
      <c r="AE111" s="183" t="str">
        <f>'Personal Fitness'!C18</f>
        <v>Are you immunized and vaccinated according to the advice of your health-care provider?</v>
      </c>
      <c r="AF111" s="187" t="str">
        <f>IF('Personal Fitness'!D18="","",'Personal Fitness'!D18)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IF(Sustainability!D11="","",Sustainability!D11)</f>
        <v/>
      </c>
      <c r="AM111"/>
      <c r="AN111"/>
      <c r="AO111"/>
      <c r="AP111"/>
    </row>
    <row r="112" spans="1:43" ht="12.75" customHeight="1"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Community'!D16="", "", 'Citizenship in the Community'!D16)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IF(Communication!D10="","",Communication!D10)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Fitness'!D19="","",'Personal Fitness'!D19)</f>
        <v/>
      </c>
      <c r="AG112" s="81"/>
      <c r="AI112" s="291"/>
      <c r="AJ112" s="315"/>
      <c r="AK112" s="292"/>
      <c r="AL112" s="81"/>
      <c r="AM112"/>
      <c r="AN112"/>
      <c r="AO112"/>
      <c r="AP112"/>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Science'!D26="","",'Environmental Science'!D26)</f>
        <v/>
      </c>
      <c r="W113" s="66"/>
      <c r="Y113" s="313" t="str">
        <f>'First Aid'!B16</f>
        <v>5a</v>
      </c>
      <c r="Z113" s="290" t="str">
        <f>'First Aid'!C16</f>
        <v>Describe the symptoms, proper first-aid procedures, and possible prevention measures for hypothermia</v>
      </c>
      <c r="AA113" s="314" t="str">
        <f>IF('First Aid'!D16="","",'First Aid'!D16)</f>
        <v/>
      </c>
      <c r="AD113" s="291"/>
      <c r="AE113" s="290"/>
      <c r="AF113" s="292"/>
      <c r="AG113" s="66"/>
      <c r="AI113" s="291"/>
      <c r="AJ113" s="315"/>
      <c r="AK113" s="292"/>
      <c r="AL113" s="66"/>
      <c r="AM113"/>
      <c r="AN113"/>
      <c r="AO113"/>
      <c r="AP113"/>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Community'!D17="", "", 'Citizenship in the Community'!D17)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Fitness'!D20="","",'Personal Fitness'!D20)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IF(Sustainability!D12="","",Sustainability!D12)</f>
        <v/>
      </c>
      <c r="AL114" s="66"/>
      <c r="AM114"/>
      <c r="AN114"/>
      <c r="AO114"/>
      <c r="AP114"/>
      <c r="AQ114" s="66"/>
    </row>
    <row r="115" spans="4:43" ht="12.75" customHeight="1" x14ac:dyDescent="0.15">
      <c r="D115" s="66"/>
      <c r="E115" s="297"/>
      <c r="F115" s="296"/>
      <c r="G115" s="298"/>
      <c r="H115" s="66"/>
      <c r="I115" s="66"/>
      <c r="J115" s="186">
        <f>Communication!B11</f>
        <v>3</v>
      </c>
      <c r="K115" s="172" t="str">
        <f>Communication!C11</f>
        <v>Write a five minute speech.  Give it at a meeting of a group.</v>
      </c>
      <c r="L115" s="173" t="str">
        <f>IF(Communication!D11="","",Communication!D11)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IF(Cycling!D5="","",Cycling!D5)</f>
        <v/>
      </c>
      <c r="R115" s="66"/>
      <c r="T115" s="127" t="str">
        <f>'Environmental Science'!B27</f>
        <v>A3</v>
      </c>
      <c r="U115" s="175" t="str">
        <f>'Environmental Science'!C27</f>
        <v>Discuss what is an ecosystem. Tell how it is maintained in nature and how it survives.</v>
      </c>
      <c r="V115" s="96" t="str">
        <f>IF('Environmental Science'!D27="","",'Environmental Science'!D27)</f>
        <v/>
      </c>
      <c r="W115" s="66"/>
      <c r="Y115" s="313" t="str">
        <f>'First Aid'!B17</f>
        <v>5b</v>
      </c>
      <c r="Z115" s="290" t="str">
        <f>'First Aid'!C17</f>
        <v>Describe the symptoms, proper first-aid procedures, and possible prevention measures for convulsion/seizure</v>
      </c>
      <c r="AA115" s="314" t="str">
        <f>IF('First Aid'!D17="","",'First Aid'!D17)</f>
        <v/>
      </c>
      <c r="AD115" s="291"/>
      <c r="AE115" s="290"/>
      <c r="AF115" s="292"/>
      <c r="AG115" s="66"/>
      <c r="AI115" s="291"/>
      <c r="AJ115" s="315"/>
      <c r="AK115" s="292"/>
      <c r="AL115" s="66"/>
      <c r="AM115"/>
      <c r="AN115"/>
      <c r="AO115"/>
      <c r="AP115"/>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Community'!D18="", "", 'Citizenship in the Community'!D18)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IF(Communication!D12="","",Communication!D12)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Science'!D28="","",'Environmental Science'!D28)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Fitness'!D21="","",'Personal Fitness'!D21)</f>
        <v/>
      </c>
      <c r="AG116" s="63"/>
      <c r="AI116" s="291"/>
      <c r="AJ116" s="315"/>
      <c r="AK116" s="292"/>
      <c r="AL116" s="63"/>
      <c r="AM116"/>
      <c r="AN116"/>
      <c r="AO116"/>
      <c r="AP116"/>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Community'!D19="", "", 'Citizenship in the Community'!D19)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IF(Cycling!D6="","",Cycling!D6)</f>
        <v/>
      </c>
      <c r="R117" s="63"/>
      <c r="T117" s="313"/>
      <c r="U117" s="290"/>
      <c r="V117" s="314"/>
      <c r="W117" s="63"/>
      <c r="Y117" s="313" t="str">
        <f>'First Aid'!B18</f>
        <v>5c</v>
      </c>
      <c r="Z117" s="290" t="str">
        <f>'First Aid'!C18</f>
        <v>Describe the symptoms, proper first-aid procedures, and possible prevention measures for frostbite</v>
      </c>
      <c r="AA117" s="314" t="str">
        <f>IF('First Aid'!D18="","",'First Aid'!D18)</f>
        <v/>
      </c>
      <c r="AD117" s="291"/>
      <c r="AE117" s="290"/>
      <c r="AF117" s="292"/>
      <c r="AG117" s="63"/>
      <c r="AI117" s="186"/>
      <c r="AJ117" s="183" t="str">
        <f>Sustainability!C13</f>
        <v>Community</v>
      </c>
      <c r="AK117" s="187" t="str">
        <f>IF(Sustainability!D13="","",Sustainability!D13)</f>
        <v/>
      </c>
      <c r="AL117" s="63"/>
      <c r="AM117"/>
      <c r="AN117"/>
      <c r="AO117"/>
      <c r="AP117"/>
      <c r="AQ117" s="63"/>
    </row>
    <row r="118" spans="4:43" ht="12.75" customHeight="1"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Science'!D29="","",'Environmental Science'!D29)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Fitness'!D22="","",'Personal Fitness'!D22)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IF(Sustainability!D14="","",Sustainability!D14)</f>
        <v/>
      </c>
      <c r="AL118" s="63"/>
      <c r="AM118"/>
      <c r="AN118"/>
      <c r="AO118"/>
      <c r="AP118"/>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IF(Cycling!D7="","",Cycling!D7)</f>
        <v/>
      </c>
      <c r="R119" s="63"/>
      <c r="T119" s="313"/>
      <c r="U119" s="290"/>
      <c r="V119" s="314"/>
      <c r="W119" s="63"/>
      <c r="Y119" s="313" t="str">
        <f>'First Aid'!B19</f>
        <v>5d</v>
      </c>
      <c r="Z119" s="290" t="str">
        <f>'First Aid'!C19</f>
        <v>Describe the symptoms, proper first-aid procedures, and possible prevention measures for dehydration</v>
      </c>
      <c r="AA119" s="314" t="str">
        <f>IF('First Aid'!D19="","",'First Aid'!D19)</f>
        <v/>
      </c>
      <c r="AD119" s="291"/>
      <c r="AE119" s="290"/>
      <c r="AF119" s="292"/>
      <c r="AG119" s="63"/>
      <c r="AI119" s="291"/>
      <c r="AJ119" s="315"/>
      <c r="AK119" s="292"/>
      <c r="AL119" s="63"/>
      <c r="AM119"/>
      <c r="AN119"/>
      <c r="AO119"/>
      <c r="AP119"/>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Fitness'!D23="","",'Personal Fitness'!D23)</f>
        <v/>
      </c>
      <c r="AG120" s="63"/>
      <c r="AI120" s="291"/>
      <c r="AJ120" s="315"/>
      <c r="AK120" s="292"/>
      <c r="AL120" s="63"/>
      <c r="AM120"/>
      <c r="AN120"/>
      <c r="AO120"/>
      <c r="AP120"/>
      <c r="AQ120" s="63"/>
    </row>
    <row r="121" spans="4:43" ht="12.75" customHeight="1"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Community'!D20="", "", 'Citizenship in the Community'!D20)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IF(Communication!D13="","",Communication!D13)</f>
        <v/>
      </c>
      <c r="N121" s="63"/>
      <c r="O121" s="127" t="str">
        <f>Cycling!B8</f>
        <v>3a</v>
      </c>
      <c r="P121" s="175" t="str">
        <f>Cycling!C8</f>
        <v>Show all points that need regular lubrication</v>
      </c>
      <c r="Q121" s="96" t="str">
        <f>IF(Cycling!D8="","",Cycling!D8)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Aid'!D20="","",'First Aid'!D20)</f>
        <v/>
      </c>
      <c r="AD121" s="186" t="str">
        <f>'Personal Fitness'!B24</f>
        <v>3h</v>
      </c>
      <c r="AE121" s="183" t="str">
        <f>'Personal Fitness'!C24</f>
        <v>Do you sleep well at night and wake up feeling ready to start the new day?</v>
      </c>
      <c r="AF121" s="187" t="str">
        <f>IF('Personal Fitness'!D24="","",'Personal Fitness'!D24)</f>
        <v/>
      </c>
      <c r="AG121" s="63"/>
      <c r="AI121" s="291"/>
      <c r="AJ121" s="315"/>
      <c r="AK121" s="292"/>
      <c r="AL121" s="63"/>
      <c r="AM121"/>
      <c r="AN121"/>
      <c r="AO121"/>
      <c r="AP121"/>
      <c r="AQ121" s="63"/>
    </row>
    <row r="122" spans="4:43" x14ac:dyDescent="0.15">
      <c r="D122" s="63"/>
      <c r="E122" s="297"/>
      <c r="F122" s="296"/>
      <c r="G122" s="298"/>
      <c r="H122" s="63"/>
      <c r="I122" s="63"/>
      <c r="J122" s="291"/>
      <c r="K122" s="317"/>
      <c r="L122" s="292"/>
      <c r="N122" s="63"/>
      <c r="O122" s="127" t="str">
        <f>Cycling!B9</f>
        <v>3b</v>
      </c>
      <c r="P122" s="175" t="str">
        <f>Cycling!C9</f>
        <v>Show points that should be checked regularly to make sure the bicycle is safe to ride</v>
      </c>
      <c r="Q122" s="96" t="str">
        <f>IF(Cycling!D9="","",Cycling!D9)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Science'!D30="","",'Environmental Science'!D30)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Fitness'!D25="","",'Personal Fitness'!D25)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IF(Sustainability!D15="","",Sustainability!D15)</f>
        <v/>
      </c>
      <c r="AL122" s="63"/>
      <c r="AM122"/>
      <c r="AN122"/>
      <c r="AO122"/>
      <c r="AP122"/>
      <c r="AQ122" s="63"/>
    </row>
    <row r="123" spans="4:43" ht="12.75" customHeight="1" x14ac:dyDescent="0.15">
      <c r="D123" s="63"/>
      <c r="E123" s="297"/>
      <c r="F123" s="296"/>
      <c r="G123" s="298"/>
      <c r="H123" s="63"/>
      <c r="I123" s="63"/>
      <c r="J123" s="291"/>
      <c r="K123" s="317"/>
      <c r="L123" s="292"/>
      <c r="N123" s="63"/>
      <c r="O123" s="127" t="str">
        <f>Cycling!B10</f>
        <v>3c</v>
      </c>
      <c r="P123" s="175" t="str">
        <f>Cycling!C10</f>
        <v>Show how to adjust brakes, seat level and height, and steering tube.</v>
      </c>
      <c r="Q123" s="96" t="str">
        <f>IF(Cycling!D10="","",Cycling!D10)</f>
        <v/>
      </c>
      <c r="R123" s="63"/>
      <c r="T123" s="313"/>
      <c r="U123" s="290"/>
      <c r="V123" s="314"/>
      <c r="W123" s="63"/>
      <c r="Y123" s="127" t="str">
        <f>'First Aid'!B21</f>
        <v>5f</v>
      </c>
      <c r="Z123" s="175" t="str">
        <f>'First Aid'!C21</f>
        <v>Describe the symptoms, proper first-aid procedures, and possible prevention measures for burns</v>
      </c>
      <c r="AA123" s="96" t="str">
        <f>IF('First Aid'!D21="","",'First Aid'!D21)</f>
        <v/>
      </c>
      <c r="AD123" s="291"/>
      <c r="AE123" s="290"/>
      <c r="AF123" s="292"/>
      <c r="AG123" s="63"/>
      <c r="AI123" s="291"/>
      <c r="AJ123" s="315"/>
      <c r="AK123" s="292"/>
      <c r="AL123" s="63"/>
      <c r="AM123"/>
      <c r="AN123"/>
      <c r="AO123"/>
      <c r="AP123"/>
      <c r="AQ123" s="63"/>
    </row>
    <row r="124" spans="4:43" x14ac:dyDescent="0.15">
      <c r="D124" s="63"/>
      <c r="E124" s="297"/>
      <c r="F124" s="296"/>
      <c r="G124" s="298"/>
      <c r="H124" s="63"/>
      <c r="I124" s="63"/>
      <c r="J124" s="291"/>
      <c r="K124" s="318"/>
      <c r="L124" s="292"/>
      <c r="N124" s="63"/>
      <c r="O124" s="127">
        <f>Cycling!B11</f>
        <v>4</v>
      </c>
      <c r="P124" s="175" t="str">
        <f>Cycling!C11</f>
        <v>Describe how to brake safely with foot brakes and with hand brakes.</v>
      </c>
      <c r="Q124" s="96" t="str">
        <f>IF(Cycling!D11="","",Cycling!D11)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Science'!D31="","",'Environmental Science'!D31)</f>
        <v/>
      </c>
      <c r="W124" s="63"/>
      <c r="Y124" s="313" t="str">
        <f>'First Aid'!B22</f>
        <v>5g</v>
      </c>
      <c r="Z124" s="290" t="str">
        <f>'First Aid'!C22</f>
        <v>Describe the symptoms, proper first-aid procedures, and possible prevention measures for abdominal pain</v>
      </c>
      <c r="AA124" s="314" t="str">
        <f>IF('First Aid'!D22="","",'First Aid'!D22)</f>
        <v/>
      </c>
      <c r="AD124" s="186" t="str">
        <f>'Personal Fitness'!B26</f>
        <v>3j</v>
      </c>
      <c r="AE124" s="183" t="str">
        <f>'Personal Fitness'!C26</f>
        <v>Do you spend quality time with your family and friends in social and recreational activities?</v>
      </c>
      <c r="AF124" s="187" t="str">
        <f>IF('Personal Fitness'!D26="","",'Personal Fitness'!D26)</f>
        <v/>
      </c>
      <c r="AG124" s="63"/>
      <c r="AI124" s="291"/>
      <c r="AJ124" s="315"/>
      <c r="AK124" s="292"/>
      <c r="AL124" s="63"/>
      <c r="AM124"/>
      <c r="AN124"/>
      <c r="AO124"/>
      <c r="AP124"/>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IF(Communication!D14="","",Communication!D14)</f>
        <v/>
      </c>
      <c r="N125" s="63"/>
      <c r="O125" s="313">
        <f>Cycling!B12</f>
        <v>5</v>
      </c>
      <c r="P125" s="290" t="str">
        <f>Cycling!C12</f>
        <v>Show how to repair a flat by removing the tire, replacing or patching the tube, and remounting the tire.</v>
      </c>
      <c r="Q125" s="314" t="str">
        <f>IF(Cycling!D12="","",Cycling!D12)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Fitness'!D27="","",'Personal Fitness'!D27)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IF(Sustainability!D16="","",Sustainability!D16)</f>
        <v/>
      </c>
      <c r="AL125" s="63"/>
      <c r="AM125"/>
      <c r="AN125"/>
      <c r="AO125"/>
      <c r="AP125"/>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Science'!D32="","",'Environmental Science'!D32)</f>
        <v/>
      </c>
      <c r="Y126" s="313" t="str">
        <f>'First Aid'!B23</f>
        <v>5h</v>
      </c>
      <c r="Z126" s="290" t="str">
        <f>'First Aid'!C23</f>
        <v>Describe the symptoms, proper first-aid procedures, and possible prevention measures for loosened teeth</v>
      </c>
      <c r="AA126" s="314" t="str">
        <f>IF('First Aid'!D23="","",'First Aid'!D23)</f>
        <v/>
      </c>
      <c r="AD126" s="186" t="str">
        <f>'Personal Fitness'!B28</f>
        <v>4a</v>
      </c>
      <c r="AE126" s="183" t="str">
        <f>'Personal Fitness'!C28</f>
        <v>Explain the components of physical fitness.</v>
      </c>
      <c r="AF126" s="187" t="str">
        <f>IF('Personal Fitness'!D28="","",'Personal Fitness'!D28)</f>
        <v/>
      </c>
      <c r="AI126" s="291"/>
      <c r="AJ126" s="315"/>
      <c r="AK126" s="292"/>
      <c r="AM126"/>
      <c r="AN126"/>
      <c r="AO126"/>
      <c r="AP126"/>
    </row>
    <row r="127" spans="4:43" ht="12.75" customHeight="1" x14ac:dyDescent="0.15">
      <c r="E127" s="299"/>
      <c r="F127" s="299"/>
      <c r="G127" s="299"/>
      <c r="J127" s="291"/>
      <c r="K127" s="295"/>
      <c r="L127" s="292"/>
      <c r="O127" s="127">
        <f>Cycling!B13</f>
        <v>6</v>
      </c>
      <c r="P127" s="175" t="str">
        <f>Cycling!C13</f>
        <v>Describe your state and local traffic laws for bicycles.  Compare them with motor-vehicle laws.</v>
      </c>
      <c r="Q127" s="96" t="str">
        <f>IF(Cycling!D13="","",Cycling!D13)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Fitness'!D29="","",'Personal Fitness'!D29)</f>
        <v/>
      </c>
      <c r="AI127" s="291"/>
      <c r="AJ127" s="315"/>
      <c r="AK127" s="292"/>
      <c r="AM127"/>
      <c r="AN127"/>
      <c r="AO127"/>
      <c r="AP127"/>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Nation'!D3="", "", 'Citizenship in the Nation'!D3)</f>
        <v/>
      </c>
      <c r="J128" s="186">
        <f>Communication!B15</f>
        <v>7</v>
      </c>
      <c r="K128" s="172" t="str">
        <f>Communication!C15</f>
        <v>Do ONE</v>
      </c>
      <c r="L128" s="173" t="str">
        <f>IF(Communication!D15="","",Communication!D15)</f>
        <v/>
      </c>
      <c r="O128" s="313">
        <f>Cycling!B14</f>
        <v>7</v>
      </c>
      <c r="P128" s="290" t="str">
        <f>Cycling!C14</f>
        <v>Using the BSA buddy system, complete all the requirements for ONE of the following options: road biking OR mountain biking</v>
      </c>
      <c r="Q128" s="314" t="str">
        <f>IF(Cycling!D14="","",Cycling!D14)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Science'!D33="","",'Environmental Science'!D33)</f>
        <v/>
      </c>
      <c r="Y128" s="313" t="str">
        <f>'First Aid'!B24</f>
        <v>5i</v>
      </c>
      <c r="Z128" s="290" t="str">
        <f>'First Aid'!C24</f>
        <v>Describe the symptoms, proper first-aid procedures, and possible prevention measures for knocked out tooth</v>
      </c>
      <c r="AA128" s="314" t="str">
        <f>IF('First Aid'!D24="","",'First Aid'!D24)</f>
        <v/>
      </c>
      <c r="AD128" s="186" t="str">
        <f>'Personal Fitness'!B30</f>
        <v>4c</v>
      </c>
      <c r="AE128" s="183" t="str">
        <f>'Personal Fitness'!C30</f>
        <v>Explain the need to have a balance in all four components of physical fitness.</v>
      </c>
      <c r="AF128" s="187" t="str">
        <f>IF('Personal Fitness'!D30="","",'Personal Fitness'!D30)</f>
        <v/>
      </c>
      <c r="AI128" s="186"/>
      <c r="AJ128" s="183" t="str">
        <f>Sustainability!C17</f>
        <v>Energy</v>
      </c>
      <c r="AK128" s="187" t="str">
        <f>IF(Sustainability!D17="","",Sustainability!D17)</f>
        <v/>
      </c>
      <c r="AM128"/>
      <c r="AN128"/>
      <c r="AO128"/>
      <c r="AP128"/>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IF(Communication!D16="","",Communication!D16)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Fitness'!D31="","",'Personal Fitness'!D31)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IF(Sustainability!D18="","",Sustainability!D18)</f>
        <v/>
      </c>
      <c r="AL129" s="2"/>
      <c r="AQ129" s="2"/>
    </row>
    <row r="130" spans="5:43" customFormat="1" ht="12.75" customHeight="1" x14ac:dyDescent="0.15">
      <c r="E130" s="194">
        <f>'Citizenship in the Nation'!B4</f>
        <v>2</v>
      </c>
      <c r="F130" s="192" t="str">
        <f>'Citizenship in the Nation'!C4</f>
        <v>Do TWO</v>
      </c>
      <c r="G130" s="193" t="str">
        <f>IF('Citizenship in the Nation'!D4="", "", 'Citizenship in the Nation'!D4)</f>
        <v/>
      </c>
      <c r="H130" s="2"/>
      <c r="I130" s="2"/>
      <c r="J130" s="291"/>
      <c r="K130" s="294"/>
      <c r="L130" s="292"/>
      <c r="N130" s="2"/>
      <c r="O130" s="127" t="str">
        <f>Cycling!B15</f>
        <v>7A</v>
      </c>
      <c r="P130" s="175" t="str">
        <f>Cycling!C15</f>
        <v>Road Biking</v>
      </c>
      <c r="Q130" s="96" t="str">
        <f>IF(Cycling!D15="","",Cycling!D15)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Aid'!D25="","",'First Aid'!D25)</f>
        <v/>
      </c>
      <c r="AB130" s="2"/>
      <c r="AC130" s="2"/>
      <c r="AD130" s="186" t="str">
        <f>'Personal Fitness'!B32</f>
        <v>5a</v>
      </c>
      <c r="AE130" s="183" t="str">
        <f>'Personal Fitness'!C32</f>
        <v>Explain the importance of good nutrition.</v>
      </c>
      <c r="AF130" s="187" t="str">
        <f>IF('Personal Fitness'!D32="","",'Personal Fitness'!D32)</f>
        <v/>
      </c>
      <c r="AG130" s="2"/>
      <c r="AH130" s="2"/>
      <c r="AI130" s="291"/>
      <c r="AJ130" s="315"/>
      <c r="AK130" s="292"/>
      <c r="AL130" s="2"/>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Nation'!D5="", "", 'Citizenship in the Nation'!D5)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IF(Communication!D17="","",Communication!D17)</f>
        <v/>
      </c>
      <c r="N131" s="2"/>
      <c r="O131" s="127">
        <f>Cycling!B16</f>
        <v>1</v>
      </c>
      <c r="P131" s="188" t="str">
        <f>Cycling!C16</f>
        <v>Take a road test with your counselor and demonstrate the following:</v>
      </c>
      <c r="Q131" s="96" t="str">
        <f>IF(Cycling!D16="","",Cycling!D16)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Science'!D34="","",'Environmental Science'!D34)</f>
        <v/>
      </c>
      <c r="W131" s="2"/>
      <c r="X131" s="2"/>
      <c r="Y131" s="313"/>
      <c r="Z131" s="290"/>
      <c r="AA131" s="314"/>
      <c r="AB131" s="2"/>
      <c r="AC131" s="2"/>
      <c r="AD131" s="186" t="str">
        <f>'Personal Fitness'!B33</f>
        <v>5b</v>
      </c>
      <c r="AE131" s="183" t="str">
        <f>'Personal Fitness'!C33</f>
        <v>Explain what good nutrition means to you.</v>
      </c>
      <c r="AF131" s="187" t="str">
        <f>IF('Personal Fitness'!D33="","",'Personal Fitness'!D33)</f>
        <v/>
      </c>
      <c r="AG131" s="2"/>
      <c r="AH131" s="2"/>
      <c r="AI131" s="291"/>
      <c r="AJ131" s="315"/>
      <c r="AK131" s="292"/>
      <c r="AL131" s="2"/>
      <c r="AQ131" s="2"/>
    </row>
    <row r="132" spans="5:43" customFormat="1" x14ac:dyDescent="0.15">
      <c r="E132" s="305"/>
      <c r="F132" s="311"/>
      <c r="G132" s="303"/>
      <c r="H132" s="2"/>
      <c r="I132" s="2"/>
      <c r="J132" s="291"/>
      <c r="K132" s="294"/>
      <c r="L132" s="292"/>
      <c r="N132" s="2"/>
      <c r="O132" s="127" t="str">
        <f>Cycling!B17</f>
        <v>a</v>
      </c>
      <c r="P132" s="198" t="str">
        <f>Cycling!C17</f>
        <v>Properly mount, pedal, and brake, including emergency stops.</v>
      </c>
      <c r="Q132" s="96" t="str">
        <f>IF(Cycling!D17="","",Cycling!D17)</f>
        <v/>
      </c>
      <c r="R132" s="2"/>
      <c r="S132" s="2"/>
      <c r="T132" s="313"/>
      <c r="U132" s="290"/>
      <c r="V132" s="314"/>
      <c r="W132" s="2"/>
      <c r="X132" s="2"/>
      <c r="Y132" s="127">
        <f>'First Aid'!B26</f>
        <v>6</v>
      </c>
      <c r="Z132" s="175" t="str">
        <f>'First Aid'!C26</f>
        <v>Do TWO of the following</v>
      </c>
      <c r="AA132" s="96" t="str">
        <f>IF('First Aid'!D26="","",'First Aid'!D26)</f>
        <v/>
      </c>
      <c r="AB132" s="2"/>
      <c r="AC132" s="2"/>
      <c r="AD132" s="186" t="str">
        <f>'Personal Fitness'!B34</f>
        <v>5c</v>
      </c>
      <c r="AE132" s="183" t="str">
        <f>'Personal Fitness'!C34</f>
        <v>Explain how good nutrition is related to the other components of personal fitness.</v>
      </c>
      <c r="AF132" s="187" t="str">
        <f>IF('Personal Fitness'!D34="","",'Personal Fitness'!D34)</f>
        <v/>
      </c>
      <c r="AG132" s="2"/>
      <c r="AH132" s="2"/>
      <c r="AI132" s="291"/>
      <c r="AJ132" s="315"/>
      <c r="AK132" s="292"/>
      <c r="AL132" s="2"/>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IF(Cycling!D18="","",Cycling!D18)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Aid'!D27="","",'First Aid'!D27)</f>
        <v/>
      </c>
      <c r="AB133" s="2"/>
      <c r="AC133" s="2"/>
      <c r="AD133" s="186" t="str">
        <f>'Personal Fitness'!B35</f>
        <v>5d</v>
      </c>
      <c r="AE133" s="183" t="str">
        <f>'Personal Fitness'!C35</f>
        <v>Explain the three components of a sound weight (fat) control program.</v>
      </c>
      <c r="AF133" s="187" t="str">
        <f>IF('Personal Fitness'!D35="","",'Personal Fitness'!D35)</f>
        <v/>
      </c>
      <c r="AG133" s="2"/>
      <c r="AH133" s="2"/>
      <c r="AI133" s="291"/>
      <c r="AJ133" s="315"/>
      <c r="AK133" s="292"/>
      <c r="AL133" s="2"/>
      <c r="AQ133" s="2"/>
    </row>
    <row r="134" spans="5:43" customFormat="1" ht="12.75" customHeigh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Nation'!D6="", "", 'Citizenship in the Nation'!D6)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Science'!D35="","",'Environmental Science'!D35)</f>
        <v/>
      </c>
      <c r="W134" s="2"/>
      <c r="X134" s="2"/>
      <c r="Y134" s="313"/>
      <c r="Z134" s="315"/>
      <c r="AA134" s="314"/>
      <c r="AB134" s="2"/>
      <c r="AC134" s="2"/>
      <c r="AD134" s="291">
        <f>'Personal Fitness'!B36</f>
        <v>6</v>
      </c>
      <c r="AE134" s="183" t="str">
        <f>'Personal Fitness'!C36</f>
        <v>Record your abilities on the following tests:</v>
      </c>
      <c r="AF134" s="187" t="str">
        <f>IF('Personal Fitness'!D36="","",'Personal Fitness'!D36)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IF(Sustainability!D19="","",Sustainability!D19)</f>
        <v/>
      </c>
      <c r="AL134" s="2"/>
      <c r="AQ134" s="2"/>
    </row>
    <row r="135" spans="5:43" customFormat="1" x14ac:dyDescent="0.15">
      <c r="E135" s="307"/>
      <c r="F135" s="311"/>
      <c r="G135" s="308"/>
      <c r="H135" s="2"/>
      <c r="I135" s="2"/>
      <c r="J135" s="291"/>
      <c r="K135" s="294"/>
      <c r="L135" s="292"/>
      <c r="N135" s="2"/>
      <c r="O135" s="127" t="str">
        <f>Cycling!B19</f>
        <v>c</v>
      </c>
      <c r="P135" s="198" t="str">
        <f>Cycling!C19</f>
        <v>Properly execute a right turn.</v>
      </c>
      <c r="Q135" s="96" t="str">
        <f>IF(Cycling!D19="","",Cycling!D19)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Aid'!D28="","",'First Aid'!D28)</f>
        <v/>
      </c>
      <c r="AB135" s="2"/>
      <c r="AC135" s="2"/>
      <c r="AD135" s="291"/>
      <c r="AE135" s="183" t="str">
        <f>'Personal Fitness'!C37</f>
        <v>Aerobic - run 9 minutes OR 1 mile.</v>
      </c>
      <c r="AF135" s="187" t="str">
        <f>IF('Personal Fitness'!D37="","",'Personal Fitness'!D37)</f>
        <v/>
      </c>
      <c r="AG135" s="2"/>
      <c r="AH135" s="2"/>
      <c r="AI135" s="291"/>
      <c r="AJ135" s="315"/>
      <c r="AK135" s="292"/>
      <c r="AL135" s="2"/>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Nation'!D7="", "", 'Citizenship in the Nation'!D7)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IF(Communication!D18="","",Communication!D18)</f>
        <v/>
      </c>
      <c r="N136" s="2"/>
      <c r="O136" s="127" t="str">
        <f>Cycling!B20</f>
        <v>d</v>
      </c>
      <c r="P136" s="198" t="str">
        <f>Cycling!C20</f>
        <v>Demonstrate appropriate actions at a right-turn only lane when you are continuing straight.</v>
      </c>
      <c r="Q136" s="96" t="str">
        <f>IF(Cycling!D20="","",Cycling!D20)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Science'!D36="","",'Environmental Science'!D36)</f>
        <v/>
      </c>
      <c r="W136" s="2"/>
      <c r="X136" s="2"/>
      <c r="Y136" s="313"/>
      <c r="Z136" s="315"/>
      <c r="AA136" s="314"/>
      <c r="AB136" s="2"/>
      <c r="AC136" s="2"/>
      <c r="AD136" s="291"/>
      <c r="AE136" s="183" t="str">
        <f>'Personal Fitness'!C38</f>
        <v>Flexibility - Distance stretched on 4th attempt of a sit and reach.</v>
      </c>
      <c r="AF136" s="187" t="str">
        <f>IF('Personal Fitness'!D38="","",'Personal Fitness'!D38)</f>
        <v/>
      </c>
      <c r="AG136" s="2"/>
      <c r="AH136" s="2"/>
      <c r="AI136" s="291"/>
      <c r="AJ136" s="315"/>
      <c r="AK136" s="292"/>
      <c r="AL136" s="2"/>
      <c r="AQ136" s="2"/>
    </row>
    <row r="137" spans="5:43" customFormat="1" ht="12.75" customHeight="1" x14ac:dyDescent="0.15">
      <c r="E137" s="305"/>
      <c r="F137" s="311"/>
      <c r="G137" s="303"/>
      <c r="H137" s="2"/>
      <c r="I137" s="2"/>
      <c r="J137" s="291"/>
      <c r="K137" s="294"/>
      <c r="L137" s="292"/>
      <c r="N137" s="2"/>
      <c r="O137" s="127" t="str">
        <f>Cycling!B21</f>
        <v>e</v>
      </c>
      <c r="P137" s="198" t="str">
        <f>Cycling!C21</f>
        <v>Show proper curbside and road-edge riding.  Show how to ride safely along a row of parked cars.</v>
      </c>
      <c r="Q137" s="96" t="str">
        <f>IF(Cycling!D21="","",Cycling!D21)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Aid'!D29="","",'First Aid'!D29)</f>
        <v/>
      </c>
      <c r="AB137" s="2"/>
      <c r="AC137" s="2"/>
      <c r="AD137" s="291"/>
      <c r="AE137" s="183" t="str">
        <f>'Personal Fitness'!C39</f>
        <v>Strength - Sit-ups done correctly in 60 seconds.</v>
      </c>
      <c r="AF137" s="187" t="str">
        <f>IF('Personal Fitness'!D39="","",'Personal Fitness'!D39)</f>
        <v/>
      </c>
      <c r="AG137" s="2"/>
      <c r="AH137" s="2"/>
      <c r="AI137" s="291"/>
      <c r="AJ137" s="315"/>
      <c r="AK137" s="292"/>
      <c r="AL137" s="2"/>
      <c r="AQ137" s="2"/>
    </row>
    <row r="138" spans="5:43" customFormat="1" ht="12.75" customHeigh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Nation'!D8="", "", 'Citizenship in the Nation'!D8)</f>
        <v/>
      </c>
      <c r="H138" s="2"/>
      <c r="I138" s="2"/>
      <c r="J138" s="291"/>
      <c r="K138" s="294"/>
      <c r="L138" s="292"/>
      <c r="N138" s="2"/>
      <c r="O138" s="127" t="str">
        <f>Cycling!B22</f>
        <v>f</v>
      </c>
      <c r="P138" s="198" t="str">
        <f>Cycling!C22</f>
        <v>Cross railroad tracks properly.</v>
      </c>
      <c r="Q138" s="96" t="str">
        <f>IF(Cycling!D22="","",Cycling!D22)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Science'!D37="","",'Environmental Science'!D37)</f>
        <v/>
      </c>
      <c r="W138" s="2"/>
      <c r="X138" s="2"/>
      <c r="Y138" s="313"/>
      <c r="Z138" s="315"/>
      <c r="AA138" s="314"/>
      <c r="AB138" s="2"/>
      <c r="AC138" s="2"/>
      <c r="AD138" s="291"/>
      <c r="AE138" s="183" t="str">
        <f>'Personal Fitness'!C40</f>
        <v>Strength - Pull-ups done correctly in 60 seconds.</v>
      </c>
      <c r="AF138" s="187" t="str">
        <f>IF('Personal Fitness'!D40="","",'Personal Fitness'!D40)</f>
        <v/>
      </c>
      <c r="AG138" s="2"/>
      <c r="AH138" s="2"/>
      <c r="AI138" s="291"/>
      <c r="AJ138" s="315"/>
      <c r="AK138" s="292"/>
      <c r="AL138" s="2"/>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IF(Communication!D19="","",Communication!D19)</f>
        <v/>
      </c>
      <c r="N139" s="2"/>
      <c r="O139" s="127">
        <f>Cycling!B23</f>
        <v>2</v>
      </c>
      <c r="P139" s="188" t="str">
        <f>Cycling!C23</f>
        <v>Avoiding main highways, take the following rides:</v>
      </c>
      <c r="Q139" s="96" t="str">
        <f>IF(Cycling!D23="","",Cycling!D23)</f>
        <v/>
      </c>
      <c r="R139" s="2"/>
      <c r="S139" s="2"/>
      <c r="T139" s="313"/>
      <c r="U139" s="290"/>
      <c r="V139" s="314"/>
      <c r="W139" s="2"/>
      <c r="X139" s="2"/>
      <c r="Y139" s="127">
        <f>'First Aid'!B30</f>
        <v>7</v>
      </c>
      <c r="Z139" s="175" t="str">
        <f>'First Aid'!C30</f>
        <v>Teach another Scout a first-aid skill selected by your counselor.</v>
      </c>
      <c r="AA139" s="96" t="str">
        <f>IF('First Aid'!D30="","",'First Aid'!D30)</f>
        <v/>
      </c>
      <c r="AB139" s="2"/>
      <c r="AC139" s="2"/>
      <c r="AD139" s="291"/>
      <c r="AE139" s="183" t="str">
        <f>'Personal Fitness'!C41</f>
        <v>Strength - Push-ups done correctly in 60 seconds.</v>
      </c>
      <c r="AF139" s="187" t="str">
        <f>IF('Personal Fitness'!D41="","",'Personal Fitness'!D41)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IF(Sustainability!D20="","",Sustainability!D20)</f>
        <v/>
      </c>
      <c r="AL139" s="2"/>
      <c r="AQ139" s="2"/>
    </row>
    <row r="140" spans="5:43" customFormat="1" x14ac:dyDescent="0.15">
      <c r="E140" s="307"/>
      <c r="F140" s="312"/>
      <c r="G140" s="308"/>
      <c r="H140" s="2"/>
      <c r="I140" s="2"/>
      <c r="J140" s="291"/>
      <c r="K140" s="295"/>
      <c r="L140" s="292"/>
      <c r="N140" s="2"/>
      <c r="O140" s="127" t="str">
        <f>Cycling!B24</f>
        <v>a</v>
      </c>
      <c r="P140" s="198" t="str">
        <f>Cycling!C24</f>
        <v>Two of 10 miles each.</v>
      </c>
      <c r="Q140" s="96" t="str">
        <f>IF(Cycling!D24="","",Cycling!D24)</f>
        <v/>
      </c>
      <c r="R140" s="2"/>
      <c r="S140" s="2"/>
      <c r="T140" s="313"/>
      <c r="U140" s="290"/>
      <c r="V140" s="314"/>
      <c r="W140" s="2"/>
      <c r="X140" s="2"/>
      <c r="Y140" s="109"/>
      <c r="Z140" s="171"/>
      <c r="AA140" s="98"/>
      <c r="AB140" s="2"/>
      <c r="AC140" s="2"/>
      <c r="AD140" s="291"/>
      <c r="AE140" s="183" t="str">
        <f>'Personal Fitness'!C42</f>
        <v>Body Composition - right arm.</v>
      </c>
      <c r="AF140" s="187" t="str">
        <f>IF('Personal Fitness'!D42="","",'Personal Fitness'!D42)</f>
        <v/>
      </c>
      <c r="AG140" s="2"/>
      <c r="AH140" s="2"/>
      <c r="AI140" s="291"/>
      <c r="AJ140" s="315"/>
      <c r="AK140" s="292"/>
      <c r="AL140" s="2"/>
      <c r="AQ140" s="2"/>
    </row>
    <row r="141" spans="5:43" customFormat="1" ht="12.75" customHeigh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Nation'!D9="", "", 'Citizenship in the Nation'!D9)</f>
        <v/>
      </c>
      <c r="H141" s="2"/>
      <c r="I141" s="2"/>
      <c r="J141" s="291"/>
      <c r="K141" s="295"/>
      <c r="L141" s="292"/>
      <c r="N141" s="2"/>
      <c r="O141" s="127" t="str">
        <f>Cycling!B25</f>
        <v>b</v>
      </c>
      <c r="P141" s="198" t="str">
        <f>Cycling!C25</f>
        <v>Two of 15 miles each.</v>
      </c>
      <c r="Q141" s="96" t="str">
        <f>IF(Cycling!D25="","",Cycling!D25)</f>
        <v/>
      </c>
      <c r="R141" s="2"/>
      <c r="S141" s="2"/>
      <c r="T141" s="313"/>
      <c r="U141" s="290"/>
      <c r="V141" s="314"/>
      <c r="W141" s="2"/>
      <c r="X141" s="2"/>
      <c r="Y141" s="109"/>
      <c r="Z141" s="171"/>
      <c r="AA141" s="98"/>
      <c r="AB141" s="2"/>
      <c r="AC141" s="2"/>
      <c r="AD141" s="291"/>
      <c r="AE141" s="183" t="str">
        <f>'Personal Fitness'!C43</f>
        <v>Body Composition - shoulders.</v>
      </c>
      <c r="AF141" s="187" t="str">
        <f>IF('Personal Fitness'!D43="","",'Personal Fitness'!D43)</f>
        <v/>
      </c>
      <c r="AG141" s="2"/>
      <c r="AH141" s="2"/>
      <c r="AI141" s="291"/>
      <c r="AJ141" s="315"/>
      <c r="AK141" s="292"/>
      <c r="AL141" s="2"/>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IF(Communication!D20="","",Communication!D20)</f>
        <v/>
      </c>
      <c r="N142" s="2"/>
      <c r="O142" s="127" t="str">
        <f>Cycling!B26</f>
        <v>c</v>
      </c>
      <c r="P142" s="198" t="str">
        <f>Cycling!C26</f>
        <v>Two of 25 miles each.</v>
      </c>
      <c r="Q142" s="96" t="str">
        <f>IF(Cycling!D26="","",Cycling!D26)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Science'!D38="","",'Environmental Science'!D38)</f>
        <v/>
      </c>
      <c r="W142" s="2"/>
      <c r="X142" s="2"/>
      <c r="Y142" s="109"/>
      <c r="Z142" s="171"/>
      <c r="AA142" s="98"/>
      <c r="AB142" s="2"/>
      <c r="AC142" s="2"/>
      <c r="AD142" s="291"/>
      <c r="AE142" s="183" t="str">
        <f>'Personal Fitness'!C44</f>
        <v>Body Composition - chest.</v>
      </c>
      <c r="AF142" s="187" t="str">
        <f>IF('Personal Fitness'!D44="","",'Personal Fitness'!D44)</f>
        <v/>
      </c>
      <c r="AG142" s="2"/>
      <c r="AH142" s="2"/>
      <c r="AI142" s="291"/>
      <c r="AJ142" s="315"/>
      <c r="AK142" s="292"/>
      <c r="AL142" s="2"/>
      <c r="AQ142" s="2"/>
    </row>
    <row r="143" spans="5:43" customFormat="1" ht="12.75" customHeight="1" x14ac:dyDescent="0.15">
      <c r="E143" s="307"/>
      <c r="F143" s="309"/>
      <c r="G143" s="308"/>
      <c r="H143" s="2"/>
      <c r="I143" s="2"/>
      <c r="J143" s="291"/>
      <c r="K143" s="295"/>
      <c r="L143" s="292"/>
      <c r="N143" s="2"/>
      <c r="O143" s="127">
        <f>Cycling!B27</f>
        <v>3</v>
      </c>
      <c r="P143" s="188" t="str">
        <f>Cycling!C27</f>
        <v>After completing requirement 7a2 for the road biking option, do ONE of the following:</v>
      </c>
      <c r="Q143" s="96" t="str">
        <f>IF(Cycling!D27="","",Cycling!D27)</f>
        <v/>
      </c>
      <c r="R143" s="2"/>
      <c r="S143" s="2"/>
      <c r="T143" s="313"/>
      <c r="U143" s="290"/>
      <c r="V143" s="314"/>
      <c r="W143" s="2"/>
      <c r="X143" s="2"/>
      <c r="Y143" s="109"/>
      <c r="Z143" s="171"/>
      <c r="AA143" s="98"/>
      <c r="AB143" s="2"/>
      <c r="AC143" s="2"/>
      <c r="AD143" s="291"/>
      <c r="AE143" s="183" t="str">
        <f>'Personal Fitness'!C45</f>
        <v>Body Composition - abdomen.</v>
      </c>
      <c r="AF143" s="187" t="str">
        <f>IF('Personal Fitness'!D45="","",'Personal Fitness'!D45)</f>
        <v/>
      </c>
      <c r="AG143" s="2"/>
      <c r="AH143" s="2"/>
      <c r="AI143" s="291"/>
      <c r="AJ143" s="315"/>
      <c r="AK143" s="292"/>
      <c r="AL143" s="2"/>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Nation'!D10="", "", 'Citizenship in the Nation'!D10)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IF(Cycling!D28="","",Cycling!D28)</f>
        <v/>
      </c>
      <c r="R144" s="2"/>
      <c r="S144" s="2"/>
      <c r="T144" s="313"/>
      <c r="U144" s="290"/>
      <c r="V144" s="314"/>
      <c r="W144" s="2"/>
      <c r="X144" s="2"/>
      <c r="Y144" s="109"/>
      <c r="Z144" s="171"/>
      <c r="AA144" s="98"/>
      <c r="AB144" s="2"/>
      <c r="AC144" s="2"/>
      <c r="AD144" s="291"/>
      <c r="AE144" s="183" t="str">
        <f>'Personal Fitness'!C46</f>
        <v>Body Composition - right thigh.</v>
      </c>
      <c r="AF144" s="187" t="str">
        <f>IF('Personal Fitness'!D46="","",'Personal Fitness'!D46)</f>
        <v/>
      </c>
      <c r="AG144" s="2"/>
      <c r="AH144" s="2"/>
      <c r="AI144" s="186"/>
      <c r="AJ144" s="183" t="str">
        <f>Sustainability!C21</f>
        <v>Stuff</v>
      </c>
      <c r="AK144" s="187" t="str">
        <f>IF(Sustainability!D21="","",Sustainability!D21)</f>
        <v/>
      </c>
      <c r="AL144" s="2"/>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Science'!D39="","",'Environmental Science'!D39)</f>
        <v/>
      </c>
      <c r="W145" s="2"/>
      <c r="X145" s="2"/>
      <c r="Y145" s="109"/>
      <c r="Z145" s="17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Fitness'!D47="","",'Personal Fitness'!D47)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IF(Sustainability!D22="","",Sustainability!D22)</f>
        <v/>
      </c>
      <c r="AL145" s="2"/>
      <c r="AQ145" s="2"/>
    </row>
    <row r="146" spans="5:43" customFormat="1" ht="12.75" customHeigh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IF(Cycling!D29="","",Cycling!D29)</f>
        <v/>
      </c>
      <c r="R146" s="2"/>
      <c r="S146" s="2"/>
      <c r="T146" s="313"/>
      <c r="U146" s="290"/>
      <c r="V146" s="314"/>
      <c r="W146" s="2"/>
      <c r="X146" s="2"/>
      <c r="Y146" s="109"/>
      <c r="Z146" s="171"/>
      <c r="AA146" s="98"/>
      <c r="AB146" s="2"/>
      <c r="AC146" s="2"/>
      <c r="AD146" s="291"/>
      <c r="AE146" s="290"/>
      <c r="AF146" s="292"/>
      <c r="AG146" s="2"/>
      <c r="AH146" s="2"/>
      <c r="AI146" s="291"/>
      <c r="AJ146" s="315"/>
      <c r="AK146" s="292"/>
      <c r="AL146" s="2"/>
      <c r="AQ146" s="2"/>
    </row>
    <row r="147" spans="5:43" customFormat="1" x14ac:dyDescent="0.15">
      <c r="E147" s="194" t="str">
        <f>'Citizenship in the Nation'!B11</f>
        <v>a</v>
      </c>
      <c r="F147" s="200" t="str">
        <f>'Citizenship in the Nation'!C11</f>
        <v>Declaration of Independence</v>
      </c>
      <c r="G147" s="193" t="str">
        <f>IF('Citizenship in the Nation'!D11="", "", 'Citizenship in the Nation'!D11)</f>
        <v/>
      </c>
      <c r="H147" s="2"/>
      <c r="I147" s="2"/>
      <c r="J147" s="168"/>
      <c r="K147" s="35"/>
      <c r="L147" s="98"/>
      <c r="N147" s="2"/>
      <c r="O147" s="313"/>
      <c r="P147" s="319"/>
      <c r="Q147" s="314"/>
      <c r="R147" s="2"/>
      <c r="S147" s="2"/>
      <c r="T147" s="313"/>
      <c r="U147" s="290"/>
      <c r="V147" s="314"/>
      <c r="W147" s="2"/>
      <c r="X147" s="2"/>
      <c r="Y147" s="109"/>
      <c r="Z147" s="171"/>
      <c r="AA147" s="98"/>
      <c r="AB147" s="2"/>
      <c r="AC147" s="2"/>
      <c r="AD147" s="291"/>
      <c r="AE147" s="290"/>
      <c r="AF147" s="292"/>
      <c r="AG147" s="2"/>
      <c r="AH147" s="2"/>
      <c r="AI147" s="291"/>
      <c r="AJ147" s="315"/>
      <c r="AK147" s="292"/>
      <c r="AL147" s="2"/>
      <c r="AQ147" s="2"/>
    </row>
    <row r="148" spans="5:43" customFormat="1" x14ac:dyDescent="0.15">
      <c r="E148" s="194" t="str">
        <f>'Citizenship in the Nation'!B12</f>
        <v>b</v>
      </c>
      <c r="F148" s="200" t="str">
        <f>'Citizenship in the Nation'!C12</f>
        <v>Preamble to the Constitution</v>
      </c>
      <c r="G148" s="193" t="str">
        <f>IF('Citizenship in the Nation'!D12="", "", 'Citizenship in the Nation'!D12)</f>
        <v/>
      </c>
      <c r="H148" s="2"/>
      <c r="I148" s="2"/>
      <c r="J148" s="168"/>
      <c r="K148" s="35"/>
      <c r="L148" s="98"/>
      <c r="N148" s="2"/>
      <c r="O148" s="127" t="str">
        <f>Cycling!B30</f>
        <v>7B</v>
      </c>
      <c r="P148" s="175" t="str">
        <f>Cycling!C30</f>
        <v>Mountain Biking</v>
      </c>
      <c r="Q148" s="96" t="str">
        <f>IF(Cycling!D30="","",Cycling!D30)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Science'!D40="","",'Environmental Science'!D40)</f>
        <v/>
      </c>
      <c r="W148" s="2"/>
      <c r="X148" s="2"/>
      <c r="Y148" s="109"/>
      <c r="Z148" s="17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IF(Sustainability!D23="","",Sustainability!D23)</f>
        <v/>
      </c>
      <c r="AL148" s="2"/>
      <c r="AQ148" s="2"/>
    </row>
    <row r="149" spans="5:43" customFormat="1" ht="12.75" customHeight="1" x14ac:dyDescent="0.15">
      <c r="E149" s="194" t="str">
        <f>'Citizenship in the Nation'!B13</f>
        <v>c</v>
      </c>
      <c r="F149" s="200" t="str">
        <f>'Citizenship in the Nation'!C13</f>
        <v>The Constitution</v>
      </c>
      <c r="G149" s="193" t="str">
        <f>IF('Citizenship in the Nation'!D13="", "", 'Citizenship in the Nation'!D13)</f>
        <v/>
      </c>
      <c r="H149" s="2"/>
      <c r="I149" s="2"/>
      <c r="J149" s="168"/>
      <c r="K149" s="35"/>
      <c r="L149" s="98"/>
      <c r="N149" s="2"/>
      <c r="O149" s="127">
        <f>Cycling!B31</f>
        <v>1</v>
      </c>
      <c r="P149" s="188" t="str">
        <f>Cycling!C31</f>
        <v>Take a trail ride with your counselor and demonstrate the following:</v>
      </c>
      <c r="Q149" s="96" t="str">
        <f>IF(Cycling!D31="","",Cycling!D31)</f>
        <v/>
      </c>
      <c r="R149" s="2"/>
      <c r="S149" s="2"/>
      <c r="T149" s="313"/>
      <c r="U149" s="290"/>
      <c r="V149" s="314"/>
      <c r="W149" s="2"/>
      <c r="X149" s="2"/>
      <c r="Y149" s="109"/>
      <c r="Z149" s="17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Fitness'!D48="","",'Personal Fitness'!D48)</f>
        <v/>
      </c>
      <c r="AG149" s="2"/>
      <c r="AH149" s="2"/>
      <c r="AI149" s="291"/>
      <c r="AJ149" s="315"/>
      <c r="AK149" s="292"/>
      <c r="AL149" s="2"/>
      <c r="AQ149" s="2"/>
    </row>
    <row r="150" spans="5:43" customFormat="1" x14ac:dyDescent="0.15">
      <c r="E150" s="194" t="str">
        <f>'Citizenship in the Nation'!B14</f>
        <v>d</v>
      </c>
      <c r="F150" s="200" t="str">
        <f>'Citizenship in the Nation'!C14</f>
        <v>Bill of Rights</v>
      </c>
      <c r="G150" s="193" t="str">
        <f>IF('Citizenship in the Nation'!D14="", "", 'Citizenship in the Nation'!D14)</f>
        <v/>
      </c>
      <c r="H150" s="2"/>
      <c r="I150" s="2"/>
      <c r="J150" s="168"/>
      <c r="K150" s="35"/>
      <c r="L150" s="98"/>
      <c r="N150" s="2"/>
      <c r="O150" s="127" t="str">
        <f>Cycling!B32</f>
        <v>a</v>
      </c>
      <c r="P150" s="198" t="str">
        <f>Cycling!C32</f>
        <v>Properly mount, pedal, and brake, including emergency stops.</v>
      </c>
      <c r="Q150" s="96" t="str">
        <f>IF(Cycling!D32="","",Cycling!D32)</f>
        <v/>
      </c>
      <c r="R150" s="2"/>
      <c r="S150" s="2"/>
      <c r="T150" s="313"/>
      <c r="U150" s="290"/>
      <c r="V150" s="314"/>
      <c r="W150" s="2"/>
      <c r="X150" s="2"/>
      <c r="Y150" s="109"/>
      <c r="Z150" s="17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IF(Sustainability!D24="","",Sustainability!D24)</f>
        <v/>
      </c>
      <c r="AL150" s="2"/>
      <c r="AQ150" s="2"/>
    </row>
    <row r="151" spans="5:43" customFormat="1" ht="12.75" customHeight="1" x14ac:dyDescent="0.15">
      <c r="E151" s="194" t="str">
        <f>'Citizenship in the Nation'!B15</f>
        <v>e</v>
      </c>
      <c r="F151" s="200" t="str">
        <f>'Citizenship in the Nation'!C15</f>
        <v>Amendments to the Constitution</v>
      </c>
      <c r="G151" s="193" t="str">
        <f>IF('Citizenship in the Nation'!D15="", "", 'Citizenship in the Nation'!D15)</f>
        <v/>
      </c>
      <c r="H151" s="2"/>
      <c r="I151" s="2"/>
      <c r="J151" s="168"/>
      <c r="K151" s="35"/>
      <c r="L151" s="98"/>
      <c r="N151" s="2"/>
      <c r="O151" s="127" t="str">
        <f>Cycling!B33</f>
        <v>b</v>
      </c>
      <c r="P151" s="198" t="str">
        <f>Cycling!C33</f>
        <v>Show shifting skills as applicable to climbs and obstacles.</v>
      </c>
      <c r="Q151" s="96" t="str">
        <f>IF(Cycling!D33="","",Cycling!D33)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Science'!D41="","",'Environmental Science'!D41)</f>
        <v/>
      </c>
      <c r="W151" s="2"/>
      <c r="X151" s="2"/>
      <c r="Y151" s="109"/>
      <c r="Z151" s="171"/>
      <c r="AA151" s="98"/>
      <c r="AB151" s="2"/>
      <c r="AC151" s="2"/>
      <c r="AD151" s="291"/>
      <c r="AE151" s="290"/>
      <c r="AF151" s="292"/>
      <c r="AG151" s="2"/>
      <c r="AH151" s="2"/>
      <c r="AI151" s="291"/>
      <c r="AJ151" s="315"/>
      <c r="AK151" s="292"/>
      <c r="AL151" s="2"/>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Nation'!D16="", "", 'Citizenship in the Nation'!D16)</f>
        <v/>
      </c>
      <c r="H152" s="2"/>
      <c r="I152" s="2"/>
      <c r="J152" s="168"/>
      <c r="K152" s="35"/>
      <c r="L152" s="98"/>
      <c r="N152" s="2"/>
      <c r="O152" s="127" t="str">
        <f>Cycling!B34</f>
        <v>c</v>
      </c>
      <c r="P152" s="198" t="str">
        <f>Cycling!C34</f>
        <v>Show proper trail etiquette to hikers and other cyclists, including when to yield the right-of-way.</v>
      </c>
      <c r="Q152" s="96" t="str">
        <f>IF(Cycling!D34="","",Cycling!D34)</f>
        <v/>
      </c>
      <c r="R152" s="2"/>
      <c r="S152" s="2"/>
      <c r="T152" s="313"/>
      <c r="U152" s="290"/>
      <c r="V152" s="314"/>
      <c r="W152" s="2"/>
      <c r="X152" s="2"/>
      <c r="Y152" s="109"/>
      <c r="Z152" s="171"/>
      <c r="AA152" s="98"/>
      <c r="AB152" s="2"/>
      <c r="AC152" s="2"/>
      <c r="AD152" s="291"/>
      <c r="AE152" s="290"/>
      <c r="AF152" s="292"/>
      <c r="AG152" s="2"/>
      <c r="AH152" s="2"/>
      <c r="AI152" s="291"/>
      <c r="AJ152" s="315"/>
      <c r="AK152" s="292"/>
      <c r="AL152" s="2"/>
      <c r="AQ152" s="2"/>
    </row>
    <row r="153" spans="5:43" customFormat="1" ht="12.75" customHeigh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Nation'!D17="", "", 'Citizenship in the Nation'!D17)</f>
        <v/>
      </c>
      <c r="H153" s="2"/>
      <c r="I153" s="2"/>
      <c r="J153" s="168"/>
      <c r="K153" s="35"/>
      <c r="L153" s="98"/>
      <c r="N153" s="2"/>
      <c r="O153" s="127" t="str">
        <f>Cycling!B35</f>
        <v>d</v>
      </c>
      <c r="P153" s="198" t="str">
        <f>Cycling!C35</f>
        <v>Show proper technique for riding up and down hills.</v>
      </c>
      <c r="Q153" s="96" t="str">
        <f>IF(Cycling!D35="","",Cycling!D35)</f>
        <v/>
      </c>
      <c r="R153" s="2"/>
      <c r="S153" s="2"/>
      <c r="T153" s="313"/>
      <c r="U153" s="290"/>
      <c r="V153" s="314"/>
      <c r="W153" s="2"/>
      <c r="X153" s="2"/>
      <c r="Y153" s="109"/>
      <c r="Z153" s="171"/>
      <c r="AA153" s="98"/>
      <c r="AB153" s="2"/>
      <c r="AC153" s="2"/>
      <c r="AD153" s="291"/>
      <c r="AE153" s="290"/>
      <c r="AF153" s="292"/>
      <c r="AG153" s="2"/>
      <c r="AH153" s="2"/>
      <c r="AI153" s="291"/>
      <c r="AJ153" s="315"/>
      <c r="AK153" s="292"/>
      <c r="AL153" s="2"/>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IF(Cycling!D36="","",Cycling!D36)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Science'!D42="","",'Environmental Science'!D42)</f>
        <v/>
      </c>
      <c r="W154" s="2"/>
      <c r="X154" s="2"/>
      <c r="Y154" s="109"/>
      <c r="Z154" s="17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71"/>
      <c r="AA155" s="98"/>
      <c r="AB155" s="2"/>
      <c r="AC155" s="2"/>
      <c r="AD155" s="291"/>
      <c r="AE155" s="290"/>
      <c r="AF155" s="292"/>
      <c r="AG155" s="2"/>
      <c r="AH155" s="2"/>
      <c r="AI155" s="291"/>
      <c r="AJ155" s="290"/>
      <c r="AK155" s="292"/>
      <c r="AL155" s="2"/>
      <c r="AQ155" s="2"/>
    </row>
    <row r="156" spans="5:43" customFormat="1" x14ac:dyDescent="0.15">
      <c r="E156" s="307"/>
      <c r="F156" s="301"/>
      <c r="G156" s="308"/>
      <c r="H156" s="2"/>
      <c r="I156" s="2"/>
      <c r="J156" s="168"/>
      <c r="K156" s="35"/>
      <c r="L156" s="98"/>
      <c r="N156" s="2"/>
      <c r="O156" s="127" t="str">
        <f>Cycling!B37</f>
        <v>f</v>
      </c>
      <c r="P156" s="198" t="str">
        <f>Cycling!C37</f>
        <v>Cross rocks, gravel, and roots properly.</v>
      </c>
      <c r="Q156" s="96" t="str">
        <f>IF(Cycling!D37="","",Cycling!D37)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Science'!D43="","",'Environmental Science'!D43)</f>
        <v/>
      </c>
      <c r="W156" s="2"/>
      <c r="X156" s="2"/>
      <c r="Y156" s="109"/>
      <c r="Z156" s="171"/>
      <c r="AA156" s="98"/>
      <c r="AB156" s="2"/>
      <c r="AC156" s="2"/>
      <c r="AD156" s="291"/>
      <c r="AE156" s="290"/>
      <c r="AF156" s="292"/>
      <c r="AG156" s="2"/>
      <c r="AH156" s="2"/>
      <c r="AI156" s="291"/>
      <c r="AJ156" s="290"/>
      <c r="AK156" s="292"/>
      <c r="AL156" s="2"/>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Nation'!D18="", "", 'Citizenship in the Nation'!D18)</f>
        <v/>
      </c>
      <c r="H157" s="2"/>
      <c r="I157" s="2"/>
      <c r="J157" s="168"/>
      <c r="K157" s="35"/>
      <c r="L157" s="98"/>
      <c r="N157" s="2"/>
      <c r="O157" s="127">
        <f>Cycling!B38</f>
        <v>2</v>
      </c>
      <c r="P157" s="188" t="str">
        <f>Cycling!C38</f>
        <v>Describe the rules of trail riding, including how to know when a trail is unsuitable for riding.</v>
      </c>
      <c r="Q157" s="96" t="str">
        <f>IF(Cycling!D38="","",Cycling!D38)</f>
        <v/>
      </c>
      <c r="R157" s="2"/>
      <c r="S157" s="2"/>
      <c r="T157" s="313"/>
      <c r="U157" s="290"/>
      <c r="V157" s="314"/>
      <c r="W157" s="2"/>
      <c r="X157" s="2"/>
      <c r="Y157" s="109"/>
      <c r="Z157" s="17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Fitness'!D49="","",'Personal Fitness'!D49)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Nation'!D19="", "", 'Citizenship in the Nation'!D19)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IF(Cycling!D39="","",Cycling!D39)</f>
        <v/>
      </c>
      <c r="R158" s="2"/>
      <c r="S158" s="2"/>
      <c r="T158" s="313"/>
      <c r="U158" s="290"/>
      <c r="V158" s="314"/>
      <c r="W158" s="2"/>
      <c r="X158" s="2"/>
      <c r="Y158" s="109"/>
      <c r="Z158" s="171"/>
      <c r="AA158" s="98"/>
      <c r="AB158" s="2"/>
      <c r="AC158" s="2"/>
      <c r="AD158" s="291"/>
      <c r="AE158" s="290"/>
      <c r="AF158" s="292"/>
      <c r="AG158" s="2"/>
      <c r="AH158" s="2"/>
      <c r="AI158" s="291"/>
      <c r="AJ158" s="290"/>
      <c r="AK158" s="292"/>
      <c r="AL158" s="2"/>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71"/>
      <c r="AA159" s="98"/>
      <c r="AB159" s="2"/>
      <c r="AC159" s="2"/>
      <c r="AD159" s="291"/>
      <c r="AE159" s="290"/>
      <c r="AF159" s="292"/>
      <c r="AG159" s="2"/>
      <c r="AH159" s="2"/>
      <c r="AI159" s="291"/>
      <c r="AJ159" s="290"/>
      <c r="AK159" s="292"/>
      <c r="AL159" s="2"/>
      <c r="AQ159" s="2"/>
    </row>
    <row r="160" spans="5:43" customFormat="1" x14ac:dyDescent="0.15">
      <c r="E160" s="297"/>
      <c r="F160" s="296"/>
      <c r="G160" s="298"/>
      <c r="H160" s="2"/>
      <c r="I160" s="2"/>
      <c r="J160" s="168"/>
      <c r="K160" s="35"/>
      <c r="L160" s="98"/>
      <c r="N160" s="2"/>
      <c r="O160" s="127" t="str">
        <f>Cycling!B40</f>
        <v>a</v>
      </c>
      <c r="P160" s="198" t="str">
        <f>Cycling!C40</f>
        <v>Two of 2 miles each.</v>
      </c>
      <c r="Q160" s="96" t="str">
        <f>IF(Cycling!D40="","",Cycling!D40)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Science'!D44="","",'Environmental Science'!D44)</f>
        <v/>
      </c>
      <c r="W160" s="2"/>
      <c r="X160" s="2"/>
      <c r="Y160" s="109"/>
      <c r="Z160" s="171"/>
      <c r="AA160" s="98"/>
      <c r="AB160" s="2"/>
      <c r="AC160" s="2"/>
      <c r="AG160" s="2"/>
      <c r="AH160" s="2"/>
      <c r="AI160" s="169"/>
      <c r="AJ160" s="181"/>
      <c r="AK160" s="170"/>
      <c r="AL160" s="2"/>
      <c r="AQ160" s="2"/>
    </row>
    <row r="161" spans="5:43" customFormat="1" x14ac:dyDescent="0.15">
      <c r="E161" s="168"/>
      <c r="F161" s="199"/>
      <c r="G161" s="98"/>
      <c r="H161" s="2"/>
      <c r="I161" s="2"/>
      <c r="J161" s="168"/>
      <c r="K161" s="35"/>
      <c r="L161" s="98"/>
      <c r="N161" s="2"/>
      <c r="O161" s="127" t="str">
        <f>Cycling!B41</f>
        <v>b</v>
      </c>
      <c r="P161" s="198" t="str">
        <f>Cycling!C41</f>
        <v>Two of 5 miles each.</v>
      </c>
      <c r="Q161" s="96" t="str">
        <f>IF(Cycling!D41="","",Cycling!D41)</f>
        <v/>
      </c>
      <c r="R161" s="2"/>
      <c r="S161" s="2"/>
      <c r="T161" s="313"/>
      <c r="U161" s="290"/>
      <c r="V161" s="314"/>
      <c r="W161" s="2"/>
      <c r="X161" s="2"/>
      <c r="Y161" s="109"/>
      <c r="Z161" s="171"/>
      <c r="AA161" s="98"/>
      <c r="AB161" s="2"/>
      <c r="AC161" s="2"/>
      <c r="AG161" s="2"/>
      <c r="AH161" s="2"/>
      <c r="AI161" s="169"/>
      <c r="AJ161" s="181"/>
      <c r="AK161" s="170"/>
      <c r="AL161" s="2"/>
      <c r="AQ161" s="2"/>
    </row>
    <row r="162" spans="5:43" customFormat="1" x14ac:dyDescent="0.15">
      <c r="E162" s="168"/>
      <c r="F162" s="199"/>
      <c r="G162" s="98"/>
      <c r="H162" s="2"/>
      <c r="I162" s="2"/>
      <c r="J162" s="168"/>
      <c r="K162" s="35"/>
      <c r="L162" s="98"/>
      <c r="N162" s="2"/>
      <c r="O162" s="127" t="str">
        <f>Cycling!B42</f>
        <v>c</v>
      </c>
      <c r="P162" s="198" t="str">
        <f>Cycling!C42</f>
        <v>Two of 8 miles each.</v>
      </c>
      <c r="Q162" s="96" t="str">
        <f>IF(Cycling!D42="","",Cycling!D42)</f>
        <v/>
      </c>
      <c r="R162" s="2"/>
      <c r="S162" s="2"/>
      <c r="T162" s="313"/>
      <c r="U162" s="290"/>
      <c r="V162" s="314"/>
      <c r="W162" s="2"/>
      <c r="X162" s="2"/>
      <c r="Y162" s="109"/>
      <c r="Z162" s="171"/>
      <c r="AA162" s="98"/>
      <c r="AB162" s="2"/>
      <c r="AC162" s="2"/>
      <c r="AG162" s="2"/>
      <c r="AH162" s="2"/>
      <c r="AI162" s="169"/>
      <c r="AJ162" s="181"/>
      <c r="AK162" s="170"/>
      <c r="AL162" s="2"/>
      <c r="AQ162" s="2"/>
    </row>
    <row r="163" spans="5:43" customFormat="1" ht="12.75" customHeigh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IF(Cycling!D43="","",Cycling!D43)</f>
        <v/>
      </c>
      <c r="R163" s="2"/>
      <c r="S163" s="2"/>
      <c r="T163" s="313"/>
      <c r="U163" s="290"/>
      <c r="V163" s="314"/>
      <c r="W163" s="2"/>
      <c r="X163" s="2"/>
      <c r="Y163" s="109"/>
      <c r="Z163" s="171"/>
      <c r="AA163" s="98"/>
      <c r="AB163" s="2"/>
      <c r="AC163" s="2"/>
      <c r="AG163" s="2"/>
      <c r="AH163" s="2"/>
      <c r="AI163" s="169"/>
      <c r="AJ163" s="181"/>
      <c r="AK163" s="170"/>
      <c r="AL163" s="2"/>
      <c r="AQ163" s="2"/>
    </row>
    <row r="164" spans="5:43" customFormat="1" x14ac:dyDescent="0.15">
      <c r="E164" s="168"/>
      <c r="F164" s="199"/>
      <c r="G164" s="98"/>
      <c r="H164" s="2"/>
      <c r="I164" s="2"/>
      <c r="J164" s="168"/>
      <c r="K164" s="35"/>
      <c r="L164" s="98"/>
      <c r="N164" s="2"/>
      <c r="O164" s="313"/>
      <c r="P164" s="315"/>
      <c r="Q164" s="314"/>
      <c r="R164" s="2"/>
      <c r="S164" s="2"/>
      <c r="T164" s="109"/>
      <c r="U164" s="171"/>
      <c r="V164" s="98"/>
      <c r="W164" s="2"/>
      <c r="X164" s="2"/>
      <c r="Y164" s="109"/>
      <c r="Z164" s="171"/>
      <c r="AA164" s="98"/>
      <c r="AB164" s="2"/>
      <c r="AC164" s="2"/>
      <c r="AG164" s="2"/>
      <c r="AH164" s="2"/>
      <c r="AI164" s="169"/>
      <c r="AJ164" s="181"/>
      <c r="AK164" s="170"/>
      <c r="AL164" s="2"/>
      <c r="AQ164" s="2"/>
    </row>
    <row r="165" spans="5:43" customFormat="1" x14ac:dyDescent="0.15">
      <c r="E165" s="168"/>
      <c r="F165" s="199"/>
      <c r="G165" s="98"/>
      <c r="H165" s="2"/>
      <c r="I165" s="2"/>
      <c r="J165" s="168"/>
      <c r="K165" s="35"/>
      <c r="L165" s="98"/>
      <c r="N165" s="2"/>
      <c r="O165" s="313"/>
      <c r="P165" s="315"/>
      <c r="Q165" s="314"/>
      <c r="R165" s="2"/>
      <c r="S165" s="2"/>
      <c r="T165" s="109"/>
      <c r="U165" s="171"/>
      <c r="V165" s="98"/>
      <c r="W165" s="2"/>
      <c r="X165" s="2"/>
      <c r="Y165" s="109"/>
      <c r="Z165" s="171"/>
      <c r="AA165" s="98"/>
      <c r="AB165" s="2"/>
      <c r="AC165" s="2"/>
      <c r="AG165" s="2"/>
      <c r="AH165" s="2"/>
      <c r="AI165" s="169"/>
      <c r="AJ165" s="181"/>
      <c r="AK165" s="170"/>
      <c r="AL165" s="2"/>
      <c r="AQ165" s="2"/>
    </row>
    <row r="166" spans="5:43" customFormat="1" x14ac:dyDescent="0.15">
      <c r="E166" s="168"/>
      <c r="F166" s="199"/>
      <c r="G166" s="98"/>
      <c r="H166" s="2"/>
      <c r="I166" s="2"/>
      <c r="J166" s="168"/>
      <c r="K166" s="35"/>
      <c r="L166" s="98"/>
      <c r="N166" s="2"/>
      <c r="O166" s="168"/>
      <c r="P166" s="171"/>
      <c r="Q166" s="98"/>
      <c r="R166" s="2"/>
      <c r="S166" s="2"/>
      <c r="T166" s="109"/>
      <c r="U166" s="171"/>
      <c r="V166" s="98"/>
      <c r="W166" s="2"/>
      <c r="X166" s="2"/>
      <c r="Y166" s="109"/>
      <c r="Z166" s="17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71"/>
      <c r="Q167" s="98"/>
      <c r="R167" s="2"/>
      <c r="S167" s="2"/>
      <c r="T167" s="109"/>
      <c r="U167" s="171"/>
      <c r="V167" s="98"/>
      <c r="W167" s="2"/>
      <c r="X167" s="2"/>
      <c r="Y167" s="109"/>
      <c r="Z167" s="171"/>
      <c r="AA167" s="98"/>
      <c r="AB167" s="2"/>
      <c r="AC167" s="2"/>
      <c r="AG167" s="2"/>
      <c r="AH167" s="2"/>
      <c r="AI167" s="169"/>
      <c r="AJ167" s="181"/>
      <c r="AK167" s="170"/>
      <c r="AL167" s="2"/>
      <c r="AM167" s="2"/>
      <c r="AN167" s="169"/>
      <c r="AO167" s="181"/>
      <c r="AP167" s="170"/>
      <c r="AQ167" s="2"/>
    </row>
    <row r="168" spans="5:43" customFormat="1" ht="12.75" customHeight="1" x14ac:dyDescent="0.15">
      <c r="E168" s="168"/>
      <c r="F168" s="199"/>
      <c r="G168" s="98"/>
      <c r="H168" s="2"/>
      <c r="I168" s="2"/>
      <c r="J168" s="168"/>
      <c r="K168" s="35"/>
      <c r="L168" s="98"/>
      <c r="N168" s="2"/>
      <c r="O168" s="168"/>
      <c r="P168" s="171"/>
      <c r="Q168" s="98"/>
      <c r="R168" s="2"/>
      <c r="S168" s="2"/>
      <c r="T168" s="109"/>
      <c r="U168" s="171"/>
      <c r="V168" s="98"/>
      <c r="W168" s="2"/>
      <c r="X168" s="2"/>
      <c r="Y168" s="109"/>
      <c r="Z168" s="17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71"/>
      <c r="Q169" s="98"/>
      <c r="R169" s="2"/>
      <c r="S169" s="2"/>
      <c r="T169" s="109"/>
      <c r="U169" s="171"/>
      <c r="V169" s="98"/>
      <c r="W169" s="2"/>
      <c r="X169" s="2"/>
      <c r="Y169" s="109"/>
      <c r="Z169" s="17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71"/>
      <c r="Q170" s="98"/>
      <c r="R170" s="2"/>
      <c r="S170" s="2"/>
      <c r="T170" s="109"/>
      <c r="U170" s="171"/>
      <c r="V170" s="98"/>
      <c r="W170" s="2"/>
      <c r="X170" s="2"/>
      <c r="Y170" s="109"/>
      <c r="Z170" s="17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71"/>
      <c r="Q171" s="98"/>
      <c r="R171" s="2"/>
      <c r="S171" s="2"/>
      <c r="T171" s="109"/>
      <c r="U171" s="171"/>
      <c r="V171" s="98"/>
      <c r="W171" s="2"/>
      <c r="X171" s="2"/>
      <c r="Y171" s="109"/>
      <c r="Z171" s="17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71"/>
      <c r="Q172" s="98"/>
      <c r="R172" s="2"/>
      <c r="S172" s="2"/>
      <c r="T172" s="109"/>
      <c r="U172" s="171"/>
      <c r="V172" s="98"/>
      <c r="W172" s="2"/>
      <c r="X172" s="2"/>
      <c r="Y172" s="109"/>
      <c r="Z172" s="17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71"/>
      <c r="Q173" s="98"/>
      <c r="R173" s="2"/>
      <c r="S173" s="2"/>
      <c r="T173" s="109"/>
      <c r="U173" s="171"/>
      <c r="V173" s="98"/>
      <c r="W173" s="2"/>
      <c r="X173" s="2"/>
      <c r="Y173" s="109"/>
      <c r="Z173" s="17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71"/>
      <c r="Q174" s="98"/>
      <c r="R174" s="2"/>
      <c r="S174" s="2"/>
      <c r="T174" s="109"/>
      <c r="U174" s="171"/>
      <c r="V174" s="98"/>
      <c r="W174" s="2"/>
      <c r="X174" s="2"/>
      <c r="Y174" s="109"/>
      <c r="Z174" s="17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71"/>
      <c r="Q175" s="98"/>
      <c r="R175" s="2"/>
      <c r="S175" s="2"/>
      <c r="T175" s="109"/>
      <c r="U175" s="171"/>
      <c r="V175" s="98"/>
      <c r="W175" s="2"/>
      <c r="X175" s="2"/>
      <c r="Y175" s="109"/>
      <c r="Z175" s="17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71"/>
      <c r="Q176" s="98"/>
      <c r="R176" s="2"/>
      <c r="S176" s="2"/>
      <c r="T176" s="109"/>
      <c r="U176" s="171"/>
      <c r="V176" s="98"/>
      <c r="W176" s="2"/>
      <c r="X176" s="2"/>
      <c r="Y176" s="109"/>
      <c r="Z176" s="17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AO62:AO63"/>
    <mergeCell ref="AN62:AN63"/>
    <mergeCell ref="AP62:AP63"/>
    <mergeCell ref="AO51:AO52"/>
    <mergeCell ref="AN51:AN52"/>
    <mergeCell ref="AP51:AP52"/>
    <mergeCell ref="AO57:AO58"/>
    <mergeCell ref="AN57:AN58"/>
    <mergeCell ref="AP57:AP58"/>
    <mergeCell ref="AO59:AO61"/>
    <mergeCell ref="AN59:AN61"/>
    <mergeCell ref="AP59:AP61"/>
    <mergeCell ref="AO40:AO42"/>
    <mergeCell ref="AN40:AN42"/>
    <mergeCell ref="AP40:AP42"/>
    <mergeCell ref="AO43:AO46"/>
    <mergeCell ref="AN43:AN46"/>
    <mergeCell ref="AP43:AP46"/>
    <mergeCell ref="AO47:AO48"/>
    <mergeCell ref="AN47:AN48"/>
    <mergeCell ref="AP47:AP48"/>
    <mergeCell ref="AO28:AO30"/>
    <mergeCell ref="AN28:AN30"/>
    <mergeCell ref="AP28:AP30"/>
    <mergeCell ref="AN32:AP33"/>
    <mergeCell ref="AO34:AO35"/>
    <mergeCell ref="AN34:AN35"/>
    <mergeCell ref="AP34:AP35"/>
    <mergeCell ref="AO36:AO38"/>
    <mergeCell ref="AN36:AN38"/>
    <mergeCell ref="AP36:AP38"/>
    <mergeCell ref="AN1:AP2"/>
    <mergeCell ref="AO15:AO17"/>
    <mergeCell ref="AN15:AN17"/>
    <mergeCell ref="AP15:AP17"/>
    <mergeCell ref="AO18:AO19"/>
    <mergeCell ref="AN18:AN19"/>
    <mergeCell ref="AP18:AP19"/>
    <mergeCell ref="AO20:AO22"/>
    <mergeCell ref="AN20:AN22"/>
    <mergeCell ref="AP20:AP22"/>
    <mergeCell ref="AJ154:AJ156"/>
    <mergeCell ref="AI154:AI156"/>
    <mergeCell ref="AK154:AK156"/>
    <mergeCell ref="AJ157:AJ159"/>
    <mergeCell ref="AI157:AI159"/>
    <mergeCell ref="AK157:AK159"/>
    <mergeCell ref="AO3:AO5"/>
    <mergeCell ref="AN3:AN5"/>
    <mergeCell ref="AP3:AP5"/>
    <mergeCell ref="AO6:AO8"/>
    <mergeCell ref="AN6:AN8"/>
    <mergeCell ref="AP6:AP8"/>
    <mergeCell ref="AO9:AO11"/>
    <mergeCell ref="AN9:AN11"/>
    <mergeCell ref="AP9:AP11"/>
    <mergeCell ref="AO12:AO14"/>
    <mergeCell ref="AN12:AN14"/>
    <mergeCell ref="AP12:AP14"/>
    <mergeCell ref="AO23:AO25"/>
    <mergeCell ref="AN23:AN25"/>
    <mergeCell ref="AP23:AP25"/>
    <mergeCell ref="AO26:AO27"/>
    <mergeCell ref="AN26:AN27"/>
    <mergeCell ref="AP26:AP27"/>
    <mergeCell ref="AJ145:AJ147"/>
    <mergeCell ref="AI145:AI147"/>
    <mergeCell ref="AK145:AK147"/>
    <mergeCell ref="AJ148:AJ149"/>
    <mergeCell ref="AI148:AI149"/>
    <mergeCell ref="AK148:AK149"/>
    <mergeCell ref="AJ150:AJ153"/>
    <mergeCell ref="AI150:AI153"/>
    <mergeCell ref="AK150:AK153"/>
    <mergeCell ref="AJ134:AJ138"/>
    <mergeCell ref="AI134:AI138"/>
    <mergeCell ref="AK134:AK138"/>
    <mergeCell ref="AJ139:AJ143"/>
    <mergeCell ref="AI139:AI143"/>
    <mergeCell ref="AK139:AK143"/>
    <mergeCell ref="AJ122:AJ124"/>
    <mergeCell ref="AI122:AI124"/>
    <mergeCell ref="AK122:AK124"/>
    <mergeCell ref="AJ125:AJ127"/>
    <mergeCell ref="AK125:AK127"/>
    <mergeCell ref="AI125:AI127"/>
    <mergeCell ref="AJ129:AJ133"/>
    <mergeCell ref="AI129:AI133"/>
    <mergeCell ref="AK129:AK133"/>
    <mergeCell ref="AJ111:AJ113"/>
    <mergeCell ref="AI111:AI113"/>
    <mergeCell ref="AK111:AK113"/>
    <mergeCell ref="AJ114:AJ116"/>
    <mergeCell ref="AI114:AI116"/>
    <mergeCell ref="AK114:AK116"/>
    <mergeCell ref="AJ118:AJ121"/>
    <mergeCell ref="AI118:AI121"/>
    <mergeCell ref="AK118:AK121"/>
    <mergeCell ref="AJ108:AJ110"/>
    <mergeCell ref="AI108:AI110"/>
    <mergeCell ref="AK108:AK110"/>
    <mergeCell ref="AJ66:AJ68"/>
    <mergeCell ref="AI66:AI68"/>
    <mergeCell ref="AK66:AK68"/>
    <mergeCell ref="AJ69:AJ73"/>
    <mergeCell ref="AI69:AI73"/>
    <mergeCell ref="AK69:AK73"/>
    <mergeCell ref="AJ81:AJ82"/>
    <mergeCell ref="AI81:AI82"/>
    <mergeCell ref="AK81:AK82"/>
    <mergeCell ref="AJ87:AJ91"/>
    <mergeCell ref="AI87:AI91"/>
    <mergeCell ref="AK87:AK91"/>
    <mergeCell ref="AJ94:AJ98"/>
    <mergeCell ref="AI94:AI98"/>
    <mergeCell ref="AK94:AK98"/>
    <mergeCell ref="AI75:AI76"/>
    <mergeCell ref="AK75:AK76"/>
    <mergeCell ref="AJ60:AJ62"/>
    <mergeCell ref="AI60:AI62"/>
    <mergeCell ref="AK60:AK62"/>
    <mergeCell ref="AJ63:AJ65"/>
    <mergeCell ref="AI63:AI65"/>
    <mergeCell ref="AK63:AK65"/>
    <mergeCell ref="AJ103:AJ106"/>
    <mergeCell ref="AI103:AI106"/>
    <mergeCell ref="AK103:AK106"/>
    <mergeCell ref="AE149:AE156"/>
    <mergeCell ref="AD149:AD156"/>
    <mergeCell ref="AF149:AF156"/>
    <mergeCell ref="AE157:AE159"/>
    <mergeCell ref="AD157:AD159"/>
    <mergeCell ref="AF157:AF159"/>
    <mergeCell ref="AJ17:AJ19"/>
    <mergeCell ref="AI17:AI19"/>
    <mergeCell ref="AK17:AK19"/>
    <mergeCell ref="AJ23:AJ24"/>
    <mergeCell ref="AI23:AI24"/>
    <mergeCell ref="AK23:AK24"/>
    <mergeCell ref="AJ26:AJ27"/>
    <mergeCell ref="AI26:AI27"/>
    <mergeCell ref="AK26:AK27"/>
    <mergeCell ref="AJ33:AJ34"/>
    <mergeCell ref="AI33:AI34"/>
    <mergeCell ref="AK33:AK34"/>
    <mergeCell ref="AJ35:AJ36"/>
    <mergeCell ref="AI35:AI36"/>
    <mergeCell ref="AK35:AK36"/>
    <mergeCell ref="AJ40:AJ42"/>
    <mergeCell ref="AI40:AI42"/>
    <mergeCell ref="AK40:AK42"/>
    <mergeCell ref="AE145:AE148"/>
    <mergeCell ref="AD145:AD148"/>
    <mergeCell ref="AF145:AF148"/>
    <mergeCell ref="AD134:AD144"/>
    <mergeCell ref="AI1:AK2"/>
    <mergeCell ref="AJ10:AJ12"/>
    <mergeCell ref="AI10:AI12"/>
    <mergeCell ref="AK10:AK12"/>
    <mergeCell ref="AJ13:AJ16"/>
    <mergeCell ref="AI13:AI16"/>
    <mergeCell ref="AK13:AK16"/>
    <mergeCell ref="AJ48:AJ49"/>
    <mergeCell ref="AI48:AI49"/>
    <mergeCell ref="AK48:AK49"/>
    <mergeCell ref="AJ51:AJ53"/>
    <mergeCell ref="AI51:AI53"/>
    <mergeCell ref="AK51:AK53"/>
    <mergeCell ref="AJ56:AJ57"/>
    <mergeCell ref="AI56:AI57"/>
    <mergeCell ref="AK56:AK57"/>
    <mergeCell ref="AJ75:AJ76"/>
    <mergeCell ref="AJ58:AJ59"/>
    <mergeCell ref="AI58:AI59"/>
    <mergeCell ref="AK58:AK59"/>
    <mergeCell ref="AE116:AE117"/>
    <mergeCell ref="AD116:AD117"/>
    <mergeCell ref="AF116:AF117"/>
    <mergeCell ref="AE118:AE119"/>
    <mergeCell ref="AD118:AD119"/>
    <mergeCell ref="AF118:AF119"/>
    <mergeCell ref="AE122:AE123"/>
    <mergeCell ref="AD122:AD123"/>
    <mergeCell ref="AF122:AF123"/>
    <mergeCell ref="AE109:AE110"/>
    <mergeCell ref="AD109:AD110"/>
    <mergeCell ref="AF109:AF110"/>
    <mergeCell ref="AE112:AE113"/>
    <mergeCell ref="AD112:AD113"/>
    <mergeCell ref="AF112:AF113"/>
    <mergeCell ref="AE114:AE115"/>
    <mergeCell ref="AD114:AD115"/>
    <mergeCell ref="AF114:AF115"/>
    <mergeCell ref="AD85:AF86"/>
    <mergeCell ref="AI85:AK86"/>
    <mergeCell ref="AE87:AE91"/>
    <mergeCell ref="AD87:AD91"/>
    <mergeCell ref="AF87:AF91"/>
    <mergeCell ref="AE93:AE95"/>
    <mergeCell ref="AD93:AD95"/>
    <mergeCell ref="AF93:AF95"/>
    <mergeCell ref="AE99:AE100"/>
    <mergeCell ref="AD99:AD100"/>
    <mergeCell ref="AF99:AF100"/>
    <mergeCell ref="AJ99:AJ102"/>
    <mergeCell ref="AI99:AI102"/>
    <mergeCell ref="AK99:AK102"/>
    <mergeCell ref="AE101:AE102"/>
    <mergeCell ref="AD101:AD102"/>
    <mergeCell ref="AF101:AF102"/>
    <mergeCell ref="AD25:AF26"/>
    <mergeCell ref="AE15:AE17"/>
    <mergeCell ref="AD15:AD17"/>
    <mergeCell ref="AF15:AF17"/>
    <mergeCell ref="AE18:AE20"/>
    <mergeCell ref="AD18:AD20"/>
    <mergeCell ref="AF18:AF20"/>
    <mergeCell ref="AE21:AE23"/>
    <mergeCell ref="AD21:AD23"/>
    <mergeCell ref="AF21:AF23"/>
    <mergeCell ref="AE8:AE10"/>
    <mergeCell ref="AD8:AD10"/>
    <mergeCell ref="AF8:AF10"/>
    <mergeCell ref="AE11:AE12"/>
    <mergeCell ref="AD11:AD12"/>
    <mergeCell ref="AF11:AF12"/>
    <mergeCell ref="AE13:AE14"/>
    <mergeCell ref="AD13:AD14"/>
    <mergeCell ref="AF13:AF14"/>
    <mergeCell ref="AD1:AF2"/>
    <mergeCell ref="AE3:AE4"/>
    <mergeCell ref="AD3:AD4"/>
    <mergeCell ref="AF3:AF4"/>
    <mergeCell ref="AE5:AE7"/>
    <mergeCell ref="AD5:AD7"/>
    <mergeCell ref="AF5:AF7"/>
    <mergeCell ref="Z128:Z129"/>
    <mergeCell ref="Y128:Y129"/>
    <mergeCell ref="AA128:AA129"/>
    <mergeCell ref="Z115:Z116"/>
    <mergeCell ref="Y115:Y116"/>
    <mergeCell ref="AA115:AA116"/>
    <mergeCell ref="Z117:Z118"/>
    <mergeCell ref="Y117:Y118"/>
    <mergeCell ref="AA117:AA118"/>
    <mergeCell ref="Z119:Z120"/>
    <mergeCell ref="Y119:Y120"/>
    <mergeCell ref="AA119:AA120"/>
    <mergeCell ref="Z107:Z109"/>
    <mergeCell ref="Y107:Y109"/>
    <mergeCell ref="AA107:AA109"/>
    <mergeCell ref="Z110:Z112"/>
    <mergeCell ref="Y110:Y112"/>
    <mergeCell ref="Z130:Z131"/>
    <mergeCell ref="Y130:Y131"/>
    <mergeCell ref="AA130:AA131"/>
    <mergeCell ref="Z133:Z134"/>
    <mergeCell ref="Y133:Y134"/>
    <mergeCell ref="AA133:AA134"/>
    <mergeCell ref="Y121:Y122"/>
    <mergeCell ref="Z121:Z122"/>
    <mergeCell ref="AA121:AA122"/>
    <mergeCell ref="Z124:Z125"/>
    <mergeCell ref="Y124:Y125"/>
    <mergeCell ref="AA124:AA125"/>
    <mergeCell ref="Z126:Z127"/>
    <mergeCell ref="Y126:Y127"/>
    <mergeCell ref="AA126:AA127"/>
    <mergeCell ref="AA110:AA112"/>
    <mergeCell ref="Z113:Z114"/>
    <mergeCell ref="Y113:Y114"/>
    <mergeCell ref="AA113:AA114"/>
    <mergeCell ref="Y97:Y98"/>
    <mergeCell ref="AA97:AA98"/>
    <mergeCell ref="Z100:Z102"/>
    <mergeCell ref="Y100:Y102"/>
    <mergeCell ref="AA100:AA102"/>
    <mergeCell ref="Z103:Z104"/>
    <mergeCell ref="Y103:Y104"/>
    <mergeCell ref="AA103:AA104"/>
    <mergeCell ref="Z105:Z106"/>
    <mergeCell ref="Y105:Y106"/>
    <mergeCell ref="AA105:AA106"/>
    <mergeCell ref="Z42:Z43"/>
    <mergeCell ref="Y42:Y43"/>
    <mergeCell ref="AA42:AA43"/>
    <mergeCell ref="Z44:Z45"/>
    <mergeCell ref="Y44:Y45"/>
    <mergeCell ref="AA44:AA45"/>
    <mergeCell ref="Z51:Z52"/>
    <mergeCell ref="Y51:Y52"/>
    <mergeCell ref="AA51:AA52"/>
    <mergeCell ref="Z29:Z31"/>
    <mergeCell ref="Y29:Y31"/>
    <mergeCell ref="AA29:AA31"/>
    <mergeCell ref="Z32:Z34"/>
    <mergeCell ref="Y32:Y34"/>
    <mergeCell ref="AA32:AA34"/>
    <mergeCell ref="Z35:Z36"/>
    <mergeCell ref="Y35:Y36"/>
    <mergeCell ref="AA35:AA36"/>
    <mergeCell ref="Y22:AA23"/>
    <mergeCell ref="Z24:Z26"/>
    <mergeCell ref="Y24:Y26"/>
    <mergeCell ref="AA24:AA26"/>
    <mergeCell ref="Z27:Z28"/>
    <mergeCell ref="Y27:Y28"/>
    <mergeCell ref="AA27:AA28"/>
    <mergeCell ref="AA16:AA17"/>
    <mergeCell ref="Z18:Z20"/>
    <mergeCell ref="Y18:Y20"/>
    <mergeCell ref="AA18:AA20"/>
    <mergeCell ref="U156:U159"/>
    <mergeCell ref="T156:T159"/>
    <mergeCell ref="V156:V159"/>
    <mergeCell ref="U160:U163"/>
    <mergeCell ref="T160:T163"/>
    <mergeCell ref="V160:V163"/>
    <mergeCell ref="Y1:AA2"/>
    <mergeCell ref="Z4:Z5"/>
    <mergeCell ref="Y4:Y5"/>
    <mergeCell ref="AA4:AA5"/>
    <mergeCell ref="Z6:Z9"/>
    <mergeCell ref="Y6:Y9"/>
    <mergeCell ref="AA6:AA9"/>
    <mergeCell ref="Z10:Z15"/>
    <mergeCell ref="Y10:Y15"/>
    <mergeCell ref="AA10:AA15"/>
    <mergeCell ref="Z16:Z17"/>
    <mergeCell ref="Y16:Y17"/>
    <mergeCell ref="U148:U150"/>
    <mergeCell ref="T148:T150"/>
    <mergeCell ref="V148:V150"/>
    <mergeCell ref="U151:U153"/>
    <mergeCell ref="T151:T153"/>
    <mergeCell ref="V151:V153"/>
    <mergeCell ref="U154:U155"/>
    <mergeCell ref="T154:T155"/>
    <mergeCell ref="V154:V155"/>
    <mergeCell ref="U138:U141"/>
    <mergeCell ref="T138:T141"/>
    <mergeCell ref="V138:V141"/>
    <mergeCell ref="U142:U144"/>
    <mergeCell ref="T142:T144"/>
    <mergeCell ref="V142:V144"/>
    <mergeCell ref="U145:U147"/>
    <mergeCell ref="T145:T147"/>
    <mergeCell ref="V145:V147"/>
    <mergeCell ref="U136:U137"/>
    <mergeCell ref="T136:T137"/>
    <mergeCell ref="V136:V137"/>
    <mergeCell ref="Z135:Z136"/>
    <mergeCell ref="Y135:Y136"/>
    <mergeCell ref="AA135:AA136"/>
    <mergeCell ref="Z137:Z138"/>
    <mergeCell ref="Y137:Y138"/>
    <mergeCell ref="AA137:AA138"/>
    <mergeCell ref="U134:U135"/>
    <mergeCell ref="T134:T135"/>
    <mergeCell ref="V134:V135"/>
    <mergeCell ref="U118:U121"/>
    <mergeCell ref="T118:T121"/>
    <mergeCell ref="V118:V121"/>
    <mergeCell ref="U122:U123"/>
    <mergeCell ref="T122:T123"/>
    <mergeCell ref="V122:V123"/>
    <mergeCell ref="U131:U133"/>
    <mergeCell ref="T131:T133"/>
    <mergeCell ref="V131:V133"/>
    <mergeCell ref="U124:U125"/>
    <mergeCell ref="T124:T125"/>
    <mergeCell ref="V124:V125"/>
    <mergeCell ref="U126:U127"/>
    <mergeCell ref="T126:T127"/>
    <mergeCell ref="V126:V127"/>
    <mergeCell ref="U128:U130"/>
    <mergeCell ref="T128:T130"/>
    <mergeCell ref="V128:V130"/>
    <mergeCell ref="U111:U112"/>
    <mergeCell ref="U113:U114"/>
    <mergeCell ref="T113:T114"/>
    <mergeCell ref="T111:T112"/>
    <mergeCell ref="V111:V112"/>
    <mergeCell ref="V113:V114"/>
    <mergeCell ref="T90:T109"/>
    <mergeCell ref="U116:U117"/>
    <mergeCell ref="T116:T117"/>
    <mergeCell ref="V116:V117"/>
    <mergeCell ref="Z95:Z96"/>
    <mergeCell ref="Y95:Y96"/>
    <mergeCell ref="AA95:AA96"/>
    <mergeCell ref="Z97:Z98"/>
    <mergeCell ref="Y85:AA86"/>
    <mergeCell ref="U68:U69"/>
    <mergeCell ref="T68:T69"/>
    <mergeCell ref="V68:V69"/>
    <mergeCell ref="U71:U73"/>
    <mergeCell ref="T71:T73"/>
    <mergeCell ref="V71:V73"/>
    <mergeCell ref="T85:V86"/>
    <mergeCell ref="Z87:Z88"/>
    <mergeCell ref="Y87:Y88"/>
    <mergeCell ref="AA87:AA88"/>
    <mergeCell ref="Z89:Z90"/>
    <mergeCell ref="Y89:Y90"/>
    <mergeCell ref="AA89:AA90"/>
    <mergeCell ref="Z91:Z92"/>
    <mergeCell ref="Y91:Y92"/>
    <mergeCell ref="AA91:AA92"/>
    <mergeCell ref="U87:U89"/>
    <mergeCell ref="T87:T89"/>
    <mergeCell ref="V87:V89"/>
    <mergeCell ref="U56:U57"/>
    <mergeCell ref="T56:T57"/>
    <mergeCell ref="V56:V57"/>
    <mergeCell ref="U58:U59"/>
    <mergeCell ref="T58:T59"/>
    <mergeCell ref="V58:V59"/>
    <mergeCell ref="U64:U66"/>
    <mergeCell ref="T64:T66"/>
    <mergeCell ref="V64:V66"/>
    <mergeCell ref="U46:U49"/>
    <mergeCell ref="T46:T49"/>
    <mergeCell ref="V46:V49"/>
    <mergeCell ref="U50:U53"/>
    <mergeCell ref="T50:T53"/>
    <mergeCell ref="V50:V53"/>
    <mergeCell ref="U54:U55"/>
    <mergeCell ref="T54:T55"/>
    <mergeCell ref="V54:V55"/>
    <mergeCell ref="P163:P165"/>
    <mergeCell ref="O163:O165"/>
    <mergeCell ref="Q163:Q165"/>
    <mergeCell ref="P87:P88"/>
    <mergeCell ref="O87:O88"/>
    <mergeCell ref="Q87:Q88"/>
    <mergeCell ref="T1:V2"/>
    <mergeCell ref="U4:U5"/>
    <mergeCell ref="T4:T5"/>
    <mergeCell ref="V4:V5"/>
    <mergeCell ref="U11:U13"/>
    <mergeCell ref="T11:T13"/>
    <mergeCell ref="V11:V13"/>
    <mergeCell ref="U32:U35"/>
    <mergeCell ref="T32:T35"/>
    <mergeCell ref="V32:V35"/>
    <mergeCell ref="U42:U44"/>
    <mergeCell ref="T42:T44"/>
    <mergeCell ref="V42:V44"/>
    <mergeCell ref="P154:P155"/>
    <mergeCell ref="O154:O155"/>
    <mergeCell ref="Q154:Q155"/>
    <mergeCell ref="P158:P159"/>
    <mergeCell ref="O158:O159"/>
    <mergeCell ref="Q158:Q159"/>
    <mergeCell ref="K121:K124"/>
    <mergeCell ref="J121:J124"/>
    <mergeCell ref="L121:L124"/>
    <mergeCell ref="P133:P134"/>
    <mergeCell ref="O133:O134"/>
    <mergeCell ref="Q133:Q134"/>
    <mergeCell ref="P144:P145"/>
    <mergeCell ref="O144:O145"/>
    <mergeCell ref="Q144:Q145"/>
    <mergeCell ref="P146:P147"/>
    <mergeCell ref="O146:O147"/>
    <mergeCell ref="Q146:Q147"/>
    <mergeCell ref="P119:P120"/>
    <mergeCell ref="O119:O120"/>
    <mergeCell ref="Q119:Q120"/>
    <mergeCell ref="P125:P126"/>
    <mergeCell ref="O125:O126"/>
    <mergeCell ref="Q125:Q126"/>
    <mergeCell ref="P128:P129"/>
    <mergeCell ref="O128:O129"/>
    <mergeCell ref="Q128:Q129"/>
    <mergeCell ref="P111:P114"/>
    <mergeCell ref="O111:O114"/>
    <mergeCell ref="Q111:Q114"/>
    <mergeCell ref="P115:P116"/>
    <mergeCell ref="O115:O116"/>
    <mergeCell ref="Q115:Q116"/>
    <mergeCell ref="P117:P118"/>
    <mergeCell ref="O117:O118"/>
    <mergeCell ref="Q117:Q118"/>
    <mergeCell ref="P98:P101"/>
    <mergeCell ref="O98:O101"/>
    <mergeCell ref="Q98:Q101"/>
    <mergeCell ref="P102:P104"/>
    <mergeCell ref="O102:O104"/>
    <mergeCell ref="Q102:Q104"/>
    <mergeCell ref="O85:Q86"/>
    <mergeCell ref="O106:Q107"/>
    <mergeCell ref="P108:P110"/>
    <mergeCell ref="O108:O110"/>
    <mergeCell ref="Q108:Q110"/>
    <mergeCell ref="P89:P91"/>
    <mergeCell ref="O89:O91"/>
    <mergeCell ref="Q89:Q91"/>
    <mergeCell ref="P92:P94"/>
    <mergeCell ref="O92:O94"/>
    <mergeCell ref="Q92:Q94"/>
    <mergeCell ref="P95:P97"/>
    <mergeCell ref="O95:O97"/>
    <mergeCell ref="Q95:Q97"/>
    <mergeCell ref="P73:P74"/>
    <mergeCell ref="O73:O74"/>
    <mergeCell ref="Q73:Q74"/>
    <mergeCell ref="P76:P79"/>
    <mergeCell ref="O76:O79"/>
    <mergeCell ref="Q76:Q79"/>
    <mergeCell ref="P81:P84"/>
    <mergeCell ref="O81:O84"/>
    <mergeCell ref="Q81:Q84"/>
    <mergeCell ref="P64:P66"/>
    <mergeCell ref="Q64:Q66"/>
    <mergeCell ref="O64:O66"/>
    <mergeCell ref="P67:P68"/>
    <mergeCell ref="O67:O68"/>
    <mergeCell ref="Q67:Q68"/>
    <mergeCell ref="P70:P72"/>
    <mergeCell ref="O70:O72"/>
    <mergeCell ref="Q70:Q72"/>
    <mergeCell ref="P54:P56"/>
    <mergeCell ref="O54:O56"/>
    <mergeCell ref="Q54:Q56"/>
    <mergeCell ref="P57:P58"/>
    <mergeCell ref="O57:O58"/>
    <mergeCell ref="Q57:Q58"/>
    <mergeCell ref="P59:P62"/>
    <mergeCell ref="O59:O62"/>
    <mergeCell ref="Q59:Q62"/>
    <mergeCell ref="P42:P44"/>
    <mergeCell ref="O42:O44"/>
    <mergeCell ref="Q42:Q44"/>
    <mergeCell ref="P47:P50"/>
    <mergeCell ref="O47:O50"/>
    <mergeCell ref="Q47:Q50"/>
    <mergeCell ref="P51:P52"/>
    <mergeCell ref="O51:O52"/>
    <mergeCell ref="Q51:Q52"/>
    <mergeCell ref="P34:P35"/>
    <mergeCell ref="O34:O35"/>
    <mergeCell ref="Q34:Q35"/>
    <mergeCell ref="P36:P38"/>
    <mergeCell ref="O36:O38"/>
    <mergeCell ref="Q36:Q38"/>
    <mergeCell ref="P39:P41"/>
    <mergeCell ref="O39:O41"/>
    <mergeCell ref="Q39:Q41"/>
    <mergeCell ref="P21:P22"/>
    <mergeCell ref="O21:O22"/>
    <mergeCell ref="Q21:Q22"/>
    <mergeCell ref="P23:P24"/>
    <mergeCell ref="O23:O29"/>
    <mergeCell ref="Q23:Q24"/>
    <mergeCell ref="P31:P33"/>
    <mergeCell ref="O31:O33"/>
    <mergeCell ref="Q31:Q33"/>
    <mergeCell ref="P8:P9"/>
    <mergeCell ref="O8:O9"/>
    <mergeCell ref="Q8:Q9"/>
    <mergeCell ref="P10:P11"/>
    <mergeCell ref="Q10:Q11"/>
    <mergeCell ref="O10:O20"/>
    <mergeCell ref="O1:Q2"/>
    <mergeCell ref="P3:P5"/>
    <mergeCell ref="O3:O5"/>
    <mergeCell ref="Q3:Q5"/>
    <mergeCell ref="P6:P7"/>
    <mergeCell ref="O6:O7"/>
    <mergeCell ref="Q6:Q7"/>
    <mergeCell ref="K8:K10"/>
    <mergeCell ref="J8:J10"/>
    <mergeCell ref="L8:L10"/>
    <mergeCell ref="K11:K12"/>
    <mergeCell ref="J11:J12"/>
    <mergeCell ref="L11:L12"/>
    <mergeCell ref="K15:K18"/>
    <mergeCell ref="J15:J18"/>
    <mergeCell ref="L15:L18"/>
    <mergeCell ref="K19:K28"/>
    <mergeCell ref="L33:L38"/>
    <mergeCell ref="L41:L42"/>
    <mergeCell ref="L43:L45"/>
    <mergeCell ref="L46:L47"/>
    <mergeCell ref="L49:L50"/>
    <mergeCell ref="L19:L28"/>
    <mergeCell ref="F158:F160"/>
    <mergeCell ref="E158:E160"/>
    <mergeCell ref="G158:G160"/>
    <mergeCell ref="F131:F133"/>
    <mergeCell ref="E131:E133"/>
    <mergeCell ref="G131:G133"/>
    <mergeCell ref="F104:F106"/>
    <mergeCell ref="F112:F113"/>
    <mergeCell ref="G112:G113"/>
    <mergeCell ref="F114:F115"/>
    <mergeCell ref="G114:G115"/>
    <mergeCell ref="K49:K50"/>
    <mergeCell ref="J49:J50"/>
    <mergeCell ref="K43:K45"/>
    <mergeCell ref="J43:J45"/>
    <mergeCell ref="K46:K47"/>
    <mergeCell ref="J46:J47"/>
    <mergeCell ref="J1:L2"/>
    <mergeCell ref="J3:J4"/>
    <mergeCell ref="K3:K4"/>
    <mergeCell ref="L3:L4"/>
    <mergeCell ref="J5:J7"/>
    <mergeCell ref="K5:K7"/>
    <mergeCell ref="L5:L7"/>
    <mergeCell ref="F128:F129"/>
    <mergeCell ref="E128:E129"/>
    <mergeCell ref="G128:G129"/>
    <mergeCell ref="E126:G127"/>
    <mergeCell ref="F121:F124"/>
    <mergeCell ref="E121:E124"/>
    <mergeCell ref="G121:G124"/>
    <mergeCell ref="E104:E106"/>
    <mergeCell ref="G104:G106"/>
    <mergeCell ref="F108:F111"/>
    <mergeCell ref="E108:E111"/>
    <mergeCell ref="G108:G111"/>
    <mergeCell ref="E96:E97"/>
    <mergeCell ref="F98:F99"/>
    <mergeCell ref="E98:E99"/>
    <mergeCell ref="G98:G99"/>
    <mergeCell ref="F100:F101"/>
    <mergeCell ref="K33:K38"/>
    <mergeCell ref="F141:F143"/>
    <mergeCell ref="E141:E143"/>
    <mergeCell ref="G141:G143"/>
    <mergeCell ref="F144:F146"/>
    <mergeCell ref="E144:E146"/>
    <mergeCell ref="G144:G146"/>
    <mergeCell ref="J33:J38"/>
    <mergeCell ref="F136:F137"/>
    <mergeCell ref="E136:E137"/>
    <mergeCell ref="G136:G137"/>
    <mergeCell ref="F138:F140"/>
    <mergeCell ref="E138:E140"/>
    <mergeCell ref="G138:G140"/>
    <mergeCell ref="K41:K42"/>
    <mergeCell ref="J41:J42"/>
    <mergeCell ref="F134:F135"/>
    <mergeCell ref="E134:E135"/>
    <mergeCell ref="G134:G135"/>
    <mergeCell ref="G117:G120"/>
    <mergeCell ref="E100:E101"/>
    <mergeCell ref="G100:G101"/>
    <mergeCell ref="E87:E90"/>
    <mergeCell ref="G87:G90"/>
    <mergeCell ref="G3:G4"/>
    <mergeCell ref="F153:F156"/>
    <mergeCell ref="E153:E156"/>
    <mergeCell ref="G153:G156"/>
    <mergeCell ref="J19:J28"/>
    <mergeCell ref="F92:F93"/>
    <mergeCell ref="E92:E93"/>
    <mergeCell ref="G92:G93"/>
    <mergeCell ref="F87:F90"/>
    <mergeCell ref="F96:F97"/>
    <mergeCell ref="G96:G97"/>
    <mergeCell ref="E112:E113"/>
    <mergeCell ref="E114:E115"/>
    <mergeCell ref="F117:F120"/>
    <mergeCell ref="E117:E120"/>
    <mergeCell ref="F24:F25"/>
    <mergeCell ref="E85:G86"/>
    <mergeCell ref="E8:E9"/>
    <mergeCell ref="F8:F9"/>
    <mergeCell ref="G8:G9"/>
    <mergeCell ref="F44:F46"/>
    <mergeCell ref="G44:G46"/>
    <mergeCell ref="E44:E46"/>
    <mergeCell ref="F47:F49"/>
    <mergeCell ref="A1:C2"/>
    <mergeCell ref="E1:G2"/>
    <mergeCell ref="F5:F7"/>
    <mergeCell ref="F36:F38"/>
    <mergeCell ref="E36:E38"/>
    <mergeCell ref="G36:G38"/>
    <mergeCell ref="F29:F30"/>
    <mergeCell ref="E29:E30"/>
    <mergeCell ref="G29:G30"/>
    <mergeCell ref="F31:F33"/>
    <mergeCell ref="E31:E33"/>
    <mergeCell ref="G31:G33"/>
    <mergeCell ref="F16:F17"/>
    <mergeCell ref="E16:E17"/>
    <mergeCell ref="G16:G17"/>
    <mergeCell ref="F18:F19"/>
    <mergeCell ref="E18:E19"/>
    <mergeCell ref="G18:G19"/>
    <mergeCell ref="F14:F15"/>
    <mergeCell ref="E14:E15"/>
    <mergeCell ref="E5:E7"/>
    <mergeCell ref="G5:G7"/>
    <mergeCell ref="F3:F4"/>
    <mergeCell ref="E3:E4"/>
    <mergeCell ref="E47:E49"/>
    <mergeCell ref="G47:G49"/>
    <mergeCell ref="E10:E11"/>
    <mergeCell ref="F10:F11"/>
    <mergeCell ref="G10:G11"/>
    <mergeCell ref="G14:G15"/>
    <mergeCell ref="F22:F23"/>
    <mergeCell ref="E22:E23"/>
    <mergeCell ref="G22:G23"/>
    <mergeCell ref="E24:E25"/>
    <mergeCell ref="G24:G25"/>
    <mergeCell ref="F26:F27"/>
    <mergeCell ref="E26:E27"/>
    <mergeCell ref="G26:G27"/>
    <mergeCell ref="F12:F13"/>
    <mergeCell ref="E12:E13"/>
    <mergeCell ref="G12:G13"/>
    <mergeCell ref="F54:F55"/>
    <mergeCell ref="E54:E55"/>
    <mergeCell ref="G54:G55"/>
    <mergeCell ref="E63:E65"/>
    <mergeCell ref="F63:F65"/>
    <mergeCell ref="G63:G65"/>
    <mergeCell ref="J85:L86"/>
    <mergeCell ref="F50:F53"/>
    <mergeCell ref="G50:G53"/>
    <mergeCell ref="E50:E53"/>
    <mergeCell ref="L112:L114"/>
    <mergeCell ref="K116:K120"/>
    <mergeCell ref="J116:J120"/>
    <mergeCell ref="L116:L120"/>
    <mergeCell ref="J88:J93"/>
    <mergeCell ref="L88:L93"/>
    <mergeCell ref="K94:K99"/>
    <mergeCell ref="J94:J99"/>
    <mergeCell ref="L94:L99"/>
    <mergeCell ref="K100:K104"/>
    <mergeCell ref="J100:J104"/>
    <mergeCell ref="L100:L104"/>
    <mergeCell ref="K105:K107"/>
    <mergeCell ref="J105:J107"/>
    <mergeCell ref="L105:L107"/>
    <mergeCell ref="K88:K93"/>
    <mergeCell ref="A85:C86"/>
    <mergeCell ref="K136:K138"/>
    <mergeCell ref="J136:J138"/>
    <mergeCell ref="L136:L138"/>
    <mergeCell ref="J139:J141"/>
    <mergeCell ref="K139:K141"/>
    <mergeCell ref="L139:L141"/>
    <mergeCell ref="K142:K144"/>
    <mergeCell ref="J142:J144"/>
    <mergeCell ref="L142:L144"/>
    <mergeCell ref="K125:K127"/>
    <mergeCell ref="J125:J127"/>
    <mergeCell ref="L125:L127"/>
    <mergeCell ref="K129:K130"/>
    <mergeCell ref="J129:J130"/>
    <mergeCell ref="L129:L130"/>
    <mergeCell ref="K131:K135"/>
    <mergeCell ref="J131:J135"/>
    <mergeCell ref="L131:L135"/>
    <mergeCell ref="K109:K111"/>
    <mergeCell ref="J109:J111"/>
    <mergeCell ref="L109:L111"/>
    <mergeCell ref="K112:K114"/>
    <mergeCell ref="J112:J114"/>
    <mergeCell ref="AE28:AE29"/>
    <mergeCell ref="AD28:AD29"/>
    <mergeCell ref="AF28:AF29"/>
    <mergeCell ref="AE36:AE37"/>
    <mergeCell ref="AD36:AD37"/>
    <mergeCell ref="AF36:AF37"/>
    <mergeCell ref="AE38:AE40"/>
    <mergeCell ref="AD38:AD40"/>
    <mergeCell ref="AF38:AF40"/>
    <mergeCell ref="AE42:AE43"/>
    <mergeCell ref="AD42:AD43"/>
    <mergeCell ref="AF42:AF43"/>
    <mergeCell ref="AE44:AE46"/>
    <mergeCell ref="AD44:AD46"/>
    <mergeCell ref="AF44:AF46"/>
    <mergeCell ref="AE49:AE50"/>
    <mergeCell ref="AD49:AD50"/>
    <mergeCell ref="AF49:AF50"/>
    <mergeCell ref="AE52:AE54"/>
    <mergeCell ref="AD52:AD54"/>
    <mergeCell ref="AF52:AF54"/>
    <mergeCell ref="AE57:AE58"/>
    <mergeCell ref="AD57:AD58"/>
    <mergeCell ref="AF57:AF58"/>
    <mergeCell ref="AE60:AE61"/>
    <mergeCell ref="AD60:AD61"/>
    <mergeCell ref="AF60:AF61"/>
    <mergeCell ref="AE79:AE81"/>
    <mergeCell ref="AD79:AD81"/>
    <mergeCell ref="AF79:AF81"/>
    <mergeCell ref="AE62:AE63"/>
    <mergeCell ref="AD62:AD63"/>
    <mergeCell ref="AF62:AF63"/>
    <mergeCell ref="AE64:AE67"/>
    <mergeCell ref="AD64:AD67"/>
    <mergeCell ref="AF64:AF67"/>
    <mergeCell ref="AE74:AE75"/>
    <mergeCell ref="AD74:AD75"/>
    <mergeCell ref="AF74:AF75"/>
  </mergeCells>
  <phoneticPr fontId="11" type="noConversion"/>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indexed="29"/>
  </sheetPr>
  <dimension ref="A1:AV180"/>
  <sheetViews>
    <sheetView showGridLines="0" view="pageBreakPreview" zoomScaleNormal="85" zoomScaleSheetLayoutView="100" zoomScalePageLayoutView="55" workbookViewId="0" xr3:uid="{96AA9D09-0E06-52DD-9EE1-B522AFA11096}">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(2014)'!E3="", "", 'Camping (2014)'!E3)</f>
        <v/>
      </c>
      <c r="H3" s="63"/>
      <c r="I3" s="63"/>
      <c r="J3" s="297">
        <f>'Citizenship in the World'!B3</f>
        <v>1</v>
      </c>
      <c r="K3" s="296" t="str">
        <f>'Citizenship in the World'!C3</f>
        <v>Explain what citizenship in the world means to you and what you think it takes to be a good world citizen.</v>
      </c>
      <c r="L3" s="298" t="str">
        <f>IF('Citizenship in the World'!E3="","",'Citizenship in the World'!E3)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IF(Cooking!E3="","",Cooking!E3)</f>
        <v/>
      </c>
      <c r="R3" s="63"/>
      <c r="S3" s="63"/>
      <c r="T3" s="184">
        <f>'Emergency Prepedness'!B3</f>
        <v>1</v>
      </c>
      <c r="U3" s="183" t="str">
        <f>'Emergency Prepedness'!C3</f>
        <v>Earn the First Aid merit badge.</v>
      </c>
      <c r="V3" s="185" t="str">
        <f>IF('Emergency Prepedness'!E3="","",'Emergency Prepedness'!E3)</f>
        <v/>
      </c>
      <c r="W3" s="63"/>
      <c r="X3" s="63"/>
      <c r="Y3" s="184" t="str">
        <f>'Environmental Science'!B45</f>
        <v>G3</v>
      </c>
      <c r="Z3" s="183" t="str">
        <f>'Environmental Science'!C45</f>
        <v>Hive a swarm OR divide at least one colony of honey bees.  Explain how a hive is constructed.</v>
      </c>
      <c r="AA3" s="185" t="str">
        <f>IF('Environmental Science'!E45="","",'Environmental Science'!E45)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(2016)'!E3="","",'Hiking (2016)'!E3)</f>
        <v/>
      </c>
      <c r="AG3" s="63"/>
      <c r="AH3" s="63"/>
      <c r="AI3" s="186" t="str">
        <f>'Personal Management'!B3</f>
        <v>1a.</v>
      </c>
      <c r="AJ3" s="183" t="str">
        <f>'Personal Management'!C3</f>
        <v>Choose an item that your family might want to purchase that is considered a major expense.</v>
      </c>
      <c r="AK3" s="187" t="str">
        <f>IF('Personal Management'!E3="","",'Personal Management'!E3)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Prepedness'!E4="","",'Emergency Prepedness'!E4)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Science'!E46="","",'Environmental Science'!E46)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Management'!E4="","",'Personal Management'!E4)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(2014)'!E4="", "", 'Camping (2014)'!E4)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World'!E4="","",'Citizenship in the World'!E4)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(2016)'!E4="","",'Hiking (2016)'!E4)</f>
        <v/>
      </c>
      <c r="AG5" s="63"/>
      <c r="AH5" s="63"/>
      <c r="AI5" s="186" t="str">
        <f>'Personal Management'!B5</f>
        <v>i</v>
      </c>
      <c r="AJ5" s="188" t="str">
        <f>'Personal Management'!C5</f>
        <v>Discuss the plan with your merit badge counselor.</v>
      </c>
      <c r="AK5" s="187" t="str">
        <f>IF('Personal Management'!E5="","",'Personal Management'!E5)</f>
        <v/>
      </c>
      <c r="AL5" s="63"/>
      <c r="AM5" s="63"/>
      <c r="AN5" s="291"/>
      <c r="AO5" s="290"/>
      <c r="AP5" s="292"/>
      <c r="AQ5" s="63"/>
    </row>
    <row r="6" spans="1:43" ht="12.75" customHeight="1" x14ac:dyDescent="0.15">
      <c r="A6" s="71" t="s">
        <v>80</v>
      </c>
      <c r="B6" s="178" t="s">
        <v>15</v>
      </c>
      <c r="C6" s="72" t="str">
        <f>'Camping (2014)'!E2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IF(Cooking!E4="","",Cooking!E4)</f>
        <v/>
      </c>
      <c r="R6" s="78"/>
      <c r="S6" s="78"/>
      <c r="T6" s="184" t="str">
        <f>'Emergency Prepedness'!B5</f>
        <v>i</v>
      </c>
      <c r="U6" s="188" t="str">
        <f>'Emergency Prepedness'!C5</f>
        <v>Prepare for emergency situations.</v>
      </c>
      <c r="V6" s="185" t="str">
        <f>IF('Emergency Prepedness'!E5="","",'Emergency Prepedness'!E5)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Science'!E47="","",'Environmental Science'!E47)</f>
        <v/>
      </c>
      <c r="AB6" s="78"/>
      <c r="AC6" s="78"/>
      <c r="AD6" s="291"/>
      <c r="AE6" s="290"/>
      <c r="AF6" s="292"/>
      <c r="AG6" s="78"/>
      <c r="AH6" s="78"/>
      <c r="AI6" s="186" t="str">
        <f>'Personal Management'!B6</f>
        <v>ii</v>
      </c>
      <c r="AJ6" s="188" t="str">
        <f>'Personal Management'!C6</f>
        <v>Discuss the plan with your family.</v>
      </c>
      <c r="AK6" s="187" t="str">
        <f>IF('Personal Management'!E6="","",'Personal Management'!E6)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Community'!E2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Prepedness'!E6="","",'Emergency Prepedness'!E6)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Management'!E7="","",'Personal Management'!E7)</f>
        <v/>
      </c>
      <c r="AL7" s="78"/>
      <c r="AM7" s="78"/>
      <c r="AN7" s="291"/>
      <c r="AO7" s="315"/>
      <c r="AP7" s="292"/>
      <c r="AQ7" s="78"/>
    </row>
    <row r="8" spans="1:43" ht="12.75" customHeight="1" x14ac:dyDescent="0.15">
      <c r="A8" s="71" t="s">
        <v>76</v>
      </c>
      <c r="B8" s="178" t="s">
        <v>35</v>
      </c>
      <c r="C8" s="72" t="str">
        <f>'Citizenship in the Nation'!E2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(2014)'!E5="", "", 'Camping (2014)'!E5)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World'!E5="","",'Citizenship in the World'!E5)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IF(Cooking!E5="","",Cooking!E5)</f>
        <v/>
      </c>
      <c r="R8" s="78"/>
      <c r="S8" s="78"/>
      <c r="T8" s="184" t="str">
        <f>'Emergency Prepedness'!B7</f>
        <v>iii</v>
      </c>
      <c r="U8" s="188" t="str">
        <f>'Emergency Prepedness'!C7</f>
        <v>Recover from emergency situations.</v>
      </c>
      <c r="V8" s="185" t="str">
        <f>IF('Emergency Prepedness'!E7="","",'Emergency Prepedness'!E7)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(2016)'!E5="","",'Hiking (2016)'!E5)</f>
        <v/>
      </c>
      <c r="AG8" s="78"/>
      <c r="AH8" s="78"/>
      <c r="AI8" s="186" t="str">
        <f>'Personal Management'!B8</f>
        <v>1c</v>
      </c>
      <c r="AJ8" s="183" t="str">
        <f>'Personal Management'!C8</f>
        <v>Develop a written shopping strategy for the purchase identified in requirement 1a.</v>
      </c>
      <c r="AK8" s="187" t="str">
        <f>IF('Personal Management'!E8="","",'Personal Management'!E8)</f>
        <v/>
      </c>
      <c r="AL8" s="78"/>
      <c r="AM8" s="78"/>
      <c r="AN8" s="291"/>
      <c r="AO8" s="315"/>
      <c r="AP8" s="292"/>
      <c r="AQ8" s="78"/>
    </row>
    <row r="9" spans="1:43" ht="12.75" customHeight="1" x14ac:dyDescent="0.15">
      <c r="A9" s="71" t="s">
        <v>81</v>
      </c>
      <c r="B9" s="178" t="s">
        <v>38</v>
      </c>
      <c r="C9" s="72" t="str">
        <f>'Citizenship in the World'!E2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Prepedness'!E8="","",'Emergency Prepedness'!E8)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Management'!E9="","",'Personal Management'!E9)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Communication!E2</f>
        <v/>
      </c>
      <c r="D10" s="78"/>
      <c r="E10" s="304">
        <f>'Camping (2014)'!B6</f>
        <v>3</v>
      </c>
      <c r="F10" s="300" t="str">
        <f>'Camping (2014)'!C6</f>
        <v>Make a written plan for an overnight trek and show how to get to your camping spot using a topographical map and either a compass OR GPS receiver.</v>
      </c>
      <c r="G10" s="302" t="str">
        <f>IF('Camping (2014)'!E6="", "", 'Camping (2014)'!E6)</f>
        <v/>
      </c>
      <c r="H10" s="78"/>
      <c r="I10" s="78"/>
      <c r="J10" s="297"/>
      <c r="K10" s="296"/>
      <c r="L10" s="298"/>
      <c r="N10" s="78"/>
      <c r="O10" s="313" t="str">
        <f>Cooking!B6</f>
        <v>1d</v>
      </c>
      <c r="P10" s="290" t="str">
        <f>Cooking!C6</f>
        <v>Describe the following food-related illnesses and tell what you can do to help prevent each from happening:</v>
      </c>
      <c r="Q10" s="314" t="str">
        <f>IF(Cooking!E6="","",Cooking!E6)</f>
        <v/>
      </c>
      <c r="R10" s="78"/>
      <c r="S10" s="78"/>
      <c r="T10" s="184" t="str">
        <f>'Emergency Prepedness'!B9</f>
        <v>v</v>
      </c>
      <c r="U10" s="188" t="str">
        <f>'Emergency Prepedness'!C9</f>
        <v>Mitigate losses in emergency situations.</v>
      </c>
      <c r="V10" s="185" t="str">
        <f>IF('Emergency Prepedness'!E9="","",'Emergency Prepedness'!E9)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Science'!E48="","",'Environmental Science'!E48)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Management'!E10="","",'Personal Management'!E10)</f>
        <v/>
      </c>
      <c r="AL10" s="78"/>
      <c r="AM10" s="78"/>
      <c r="AN10" s="291"/>
      <c r="AO10" s="315"/>
      <c r="AP10" s="292"/>
      <c r="AQ10" s="78"/>
    </row>
    <row r="11" spans="1:43" ht="12.75" customHeight="1" x14ac:dyDescent="0.15">
      <c r="A11" s="71" t="s">
        <v>3</v>
      </c>
      <c r="B11" s="178" t="s">
        <v>808</v>
      </c>
      <c r="C11" s="72" t="str">
        <f>Cooking!E2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World'!E6="","",'Citizenship in the World'!E6)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Prepedness'!E10="","",'Emergency Prepedness'!E10)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(2016)'!E6="","",'Hiking (2016)'!E6)</f>
        <v/>
      </c>
      <c r="AG11" s="78"/>
      <c r="AH11" s="78"/>
      <c r="AI11" s="291"/>
      <c r="AJ11" s="315"/>
      <c r="AK11" s="292"/>
      <c r="AL11" s="78"/>
      <c r="AM11" s="78"/>
      <c r="AN11" s="291"/>
      <c r="AO11" s="315"/>
      <c r="AP11" s="292"/>
      <c r="AQ11" s="78"/>
    </row>
    <row r="12" spans="1:43" ht="12.75" customHeight="1" x14ac:dyDescent="0.15">
      <c r="A12" s="71" t="s">
        <v>85</v>
      </c>
      <c r="B12" s="178" t="s">
        <v>26</v>
      </c>
      <c r="C12" s="72" t="str">
        <f>Cycling!E2</f>
        <v/>
      </c>
      <c r="D12" s="78"/>
      <c r="E12" s="297" t="str">
        <f>'Camping (2014)'!B7</f>
        <v>4a</v>
      </c>
      <c r="F12" s="296" t="str">
        <f>'Camping (2014)'!C7</f>
        <v>Make a duty roster showing how your patrol is organized for an actual overnight campout.  List assignments for each member.</v>
      </c>
      <c r="G12" s="298" t="str">
        <f>IF('Camping (2014)'!E7="", "", 'Camping (2014)'!E7)</f>
        <v/>
      </c>
      <c r="H12" s="78"/>
      <c r="I12" s="78"/>
      <c r="J12" s="297"/>
      <c r="K12" s="296"/>
      <c r="L12" s="298"/>
      <c r="N12" s="78"/>
      <c r="O12" s="313"/>
      <c r="P12" s="188" t="str">
        <f>Cooking!C7</f>
        <v>1) Salmonella</v>
      </c>
      <c r="Q12" s="185" t="str">
        <f>IF(Cooking!E7="","",Cooking!E7)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Prepedness'!E2</f>
        <v/>
      </c>
      <c r="D13" s="78"/>
      <c r="E13" s="297"/>
      <c r="F13" s="296"/>
      <c r="G13" s="298"/>
      <c r="H13" s="78"/>
      <c r="I13" s="78"/>
      <c r="J13" s="190">
        <f>'Citizenship in the World'!B7</f>
        <v>4</v>
      </c>
      <c r="K13" s="189" t="str">
        <f>'Citizenship in the World'!C7</f>
        <v>Do TWO of the following</v>
      </c>
      <c r="L13" s="191" t="str">
        <f>IF('Citizenship in the World'!E7="","",'Citizenship in the World'!E7)</f>
        <v/>
      </c>
      <c r="N13" s="78"/>
      <c r="O13" s="313"/>
      <c r="P13" s="188" t="str">
        <f>Cooking!C8</f>
        <v>2) Staphylococcal aureus (staph)</v>
      </c>
      <c r="Q13" s="185" t="str">
        <f>IF(Cooking!E8="","",Cooking!E8)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Management'!E11="","",'Personal Management'!E11)</f>
        <v/>
      </c>
      <c r="AL13" s="78"/>
      <c r="AM13" s="78"/>
      <c r="AN13" s="291"/>
      <c r="AO13" s="315"/>
      <c r="AP13" s="292"/>
      <c r="AQ13" s="78"/>
    </row>
    <row r="14" spans="1:43" ht="12.75" customHeight="1" x14ac:dyDescent="0.15">
      <c r="A14" s="71" t="s">
        <v>97</v>
      </c>
      <c r="B14" s="178" t="s">
        <v>28</v>
      </c>
      <c r="C14" s="72" t="str">
        <f>'Environmental Science'!E2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(2014)'!E8="", "", 'Camping (2014)'!E8)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World'!E8="","",'Citizenship in the World'!E8)</f>
        <v/>
      </c>
      <c r="N14" s="78"/>
      <c r="O14" s="313"/>
      <c r="P14" s="188" t="str">
        <f>Cooking!C9</f>
        <v>3) Escherichia coli (E. coli)</v>
      </c>
      <c r="Q14" s="185" t="str">
        <f>IF(Cooking!E9="","",Cooking!E9)</f>
        <v/>
      </c>
      <c r="R14" s="78"/>
      <c r="S14" s="78"/>
      <c r="T14" s="184" t="str">
        <f>'Emergency Prepedness'!B11</f>
        <v>i</v>
      </c>
      <c r="U14" s="188" t="str">
        <f>'Emergency Prepedness'!C11</f>
        <v>Home kitchen fire.</v>
      </c>
      <c r="V14" s="185" t="str">
        <f>IF('Emergency Prepedness'!E11="","",'Emergency Prepedness'!E11)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Life'!E2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World'!E9="","",'Citizenship in the World'!E9)</f>
        <v/>
      </c>
      <c r="N15" s="78"/>
      <c r="O15" s="313"/>
      <c r="P15" s="188" t="str">
        <f>Cooking!C10</f>
        <v>4) Clostridium botulinum (Botulism)</v>
      </c>
      <c r="Q15" s="185" t="str">
        <f>IF(Cooking!E10="","",Cooking!E10)</f>
        <v/>
      </c>
      <c r="R15" s="78"/>
      <c r="S15" s="78"/>
      <c r="T15" s="184" t="str">
        <f>'Emergency Prepedness'!B12</f>
        <v>ii</v>
      </c>
      <c r="U15" s="188" t="str">
        <f>'Emergency Prepedness'!C12</f>
        <v>Home basement/storage room/garage fire.</v>
      </c>
      <c r="V15" s="185" t="str">
        <f>IF('Emergency Prepedness'!E12="","",'Emergency Prepedness'!E12)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(2016)'!E7="","",'Hiking (2016)'!E7)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Aid'!E2</f>
        <v/>
      </c>
      <c r="D16" s="78"/>
      <c r="E16" s="297" t="str">
        <f>'Camping (2014)'!B9</f>
        <v>5a</v>
      </c>
      <c r="F16" s="296" t="str">
        <f>'Camping (2014)'!C9</f>
        <v>Prepare a list of clothing you would need for overnight campouts in both warm and cold weather.  Explain the term "layering".</v>
      </c>
      <c r="G16" s="298" t="str">
        <f>IF('Camping (2014)'!E9="", "", 'Camping (2014)'!E9)</f>
        <v/>
      </c>
      <c r="H16" s="78"/>
      <c r="I16" s="78"/>
      <c r="J16" s="297"/>
      <c r="K16" s="306"/>
      <c r="L16" s="298"/>
      <c r="N16" s="78"/>
      <c r="O16" s="313"/>
      <c r="P16" s="188" t="str">
        <f>Cooking!C11</f>
        <v>5) Campylobacter jejuni</v>
      </c>
      <c r="Q16" s="185" t="str">
        <f>IF(Cooking!E11="","",Cooking!E11)</f>
        <v/>
      </c>
      <c r="R16" s="78"/>
      <c r="S16" s="78"/>
      <c r="T16" s="184" t="str">
        <f>'Emergency Prepedness'!B13</f>
        <v>iii</v>
      </c>
      <c r="U16" s="188" t="str">
        <f>'Emergency Prepedness'!C13</f>
        <v>Explosion in the home.</v>
      </c>
      <c r="V16" s="185" t="str">
        <f>IF('Emergency Prepedness'!E13="","",'Emergency Prepedness'!E13)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Science'!E49="","",'Environmental Science'!E49)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(2016)'!E2</f>
        <v/>
      </c>
      <c r="D17" s="63"/>
      <c r="E17" s="297"/>
      <c r="F17" s="296"/>
      <c r="G17" s="298"/>
      <c r="H17" s="63"/>
      <c r="I17" s="63"/>
      <c r="J17" s="297"/>
      <c r="K17" s="306"/>
      <c r="L17" s="298"/>
      <c r="N17" s="63"/>
      <c r="O17" s="313"/>
      <c r="P17" s="188" t="str">
        <f>Cooking!C12</f>
        <v>6) Hepatitis</v>
      </c>
      <c r="Q17" s="185" t="str">
        <f>IF(Cooking!E12="","",Cooking!E12)</f>
        <v/>
      </c>
      <c r="R17" s="63"/>
      <c r="S17" s="63"/>
      <c r="T17" s="184" t="str">
        <f>'Emergency Prepedness'!B14</f>
        <v>iv</v>
      </c>
      <c r="U17" s="188" t="str">
        <f>'Emergency Prepedness'!C14</f>
        <v>Automobile crash.</v>
      </c>
      <c r="V17" s="185" t="str">
        <f>IF('Emergency Prepedness'!E14="","",'Emergency Prepedness'!E14)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Management'!E12="","",'Personal Management'!E12)</f>
        <v/>
      </c>
      <c r="AL17" s="63"/>
      <c r="AM17" s="63"/>
      <c r="AN17" s="291"/>
      <c r="AO17" s="315"/>
      <c r="AP17" s="292"/>
      <c r="AQ17" s="63"/>
    </row>
    <row r="18" spans="1:48" ht="12.75" customHeight="1" x14ac:dyDescent="0.15">
      <c r="A18" s="71" t="s">
        <v>92</v>
      </c>
      <c r="B18" s="178" t="s">
        <v>22</v>
      </c>
      <c r="C18" s="72" t="str">
        <f>Lifesaving!E2</f>
        <v/>
      </c>
      <c r="D18" s="63"/>
      <c r="E18" s="297" t="str">
        <f>'Camping (2014)'!B10</f>
        <v>5b</v>
      </c>
      <c r="F18" s="296" t="str">
        <f>'Camping (2014)'!C10</f>
        <v>Discuss the footwear for different kinds of weather and how the right footwear is important for protecting your feet.</v>
      </c>
      <c r="G18" s="298" t="str">
        <f>IF('Camping (2014)'!E10="", "", 'Camping (2014)'!E10)</f>
        <v/>
      </c>
      <c r="H18" s="63"/>
      <c r="I18" s="63"/>
      <c r="J18" s="297"/>
      <c r="K18" s="306"/>
      <c r="L18" s="298"/>
      <c r="N18" s="63"/>
      <c r="O18" s="313"/>
      <c r="P18" s="188" t="str">
        <f>Cooking!C13</f>
        <v>7) Listeria monocytogenes</v>
      </c>
      <c r="Q18" s="185" t="str">
        <f>IF(Cooking!E13="","",Cooking!E13)</f>
        <v/>
      </c>
      <c r="R18" s="63"/>
      <c r="S18" s="63"/>
      <c r="T18" s="184" t="str">
        <f>'Emergency Prepedness'!B15</f>
        <v>v</v>
      </c>
      <c r="U18" s="188" t="str">
        <f>'Emergency Prepedness'!C15</f>
        <v>Food-borne disease (food poisoning).</v>
      </c>
      <c r="V18" s="185" t="str">
        <f>IF('Emergency Prepedness'!E15="","",'Emergency Prepedness'!E15)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Science'!E50="","",'Environmental Science'!E50)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(2016)'!E8="","",'Hiking (2016)'!E8)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Fitness'!E2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World'!E10="","",'Citizenship in the World'!E10)</f>
        <v/>
      </c>
      <c r="N19" s="63"/>
      <c r="O19" s="313"/>
      <c r="P19" s="188" t="str">
        <f>Cooking!C14</f>
        <v>8) Cryptosporidium</v>
      </c>
      <c r="Q19" s="185" t="str">
        <f>IF(Cooking!E14="","",Cooking!E14)</f>
        <v/>
      </c>
      <c r="R19" s="63"/>
      <c r="S19" s="63"/>
      <c r="T19" s="184" t="str">
        <f>'Emergency Prepedness'!B16</f>
        <v>vi</v>
      </c>
      <c r="U19" s="188" t="str">
        <f>'Emergency Prepedness'!C16</f>
        <v>Fire or explosion in a public place.</v>
      </c>
      <c r="V19" s="185" t="str">
        <f>IF('Emergency Prepedness'!E16="","",'Emergency Prepedness'!E16)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Management'!E2</f>
        <v/>
      </c>
      <c r="D20" s="63"/>
      <c r="E20" s="190" t="str">
        <f>'Camping (2014)'!B11</f>
        <v>5c</v>
      </c>
      <c r="F20" s="189" t="str">
        <f>'Camping (2014)'!C11</f>
        <v>Explain the proper care and storage of camping equipment.</v>
      </c>
      <c r="G20" s="191" t="str">
        <f>IF('Camping (2014)'!E11="", "", 'Camping (2014)'!E11)</f>
        <v/>
      </c>
      <c r="H20" s="63"/>
      <c r="I20" s="63"/>
      <c r="J20" s="297"/>
      <c r="K20" s="306"/>
      <c r="L20" s="298"/>
      <c r="N20" s="63"/>
      <c r="O20" s="313"/>
      <c r="P20" s="188" t="str">
        <f>Cooking!C15</f>
        <v>9) Norovirus</v>
      </c>
      <c r="Q20" s="185" t="str">
        <f>IF(Cooking!E15="","",Cooking!E15)</f>
        <v/>
      </c>
      <c r="R20" s="63"/>
      <c r="S20" s="63"/>
      <c r="T20" s="184" t="str">
        <f>'Emergency Prepedness'!B17</f>
        <v>vii</v>
      </c>
      <c r="U20" s="188" t="str">
        <f>'Emergency Prepedness'!C17</f>
        <v>Vehicle stalled in the desert.</v>
      </c>
      <c r="V20" s="185" t="str">
        <f>IF('Emergency Prepedness'!E17="","",'Emergency Prepedness'!E17)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Management'!E13="","",'Personal Management'!E13)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Sustainability!E2</f>
        <v/>
      </c>
      <c r="D21" s="63"/>
      <c r="E21" s="194" t="str">
        <f>'Camping (2014)'!B12</f>
        <v>5d</v>
      </c>
      <c r="F21" s="192" t="str">
        <f>'Camping (2014)'!C12</f>
        <v>List the outdoor essentials necessary for any campout, and explain why each item is needed.</v>
      </c>
      <c r="G21" s="193" t="str">
        <f>IF('Camping (2014)'!E12="", "", 'Camping (2014)'!E12)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IF(Cooking!E16="","",Cooking!E16)</f>
        <v/>
      </c>
      <c r="R21" s="63"/>
      <c r="S21" s="63"/>
      <c r="T21" s="184" t="str">
        <f>'Emergency Prepedness'!B18</f>
        <v>viii</v>
      </c>
      <c r="U21" s="188" t="str">
        <f>'Emergency Prepedness'!C18</f>
        <v>Vehicle trapped in a blizzard.</v>
      </c>
      <c r="V21" s="185" t="str">
        <f>IF('Emergency Prepedness'!E18="","",'Emergency Prepedness'!E18)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(2016)'!E9="","",'Hiking (2016)'!E9)</f>
        <v/>
      </c>
      <c r="AG21" s="63"/>
      <c r="AH21" s="63"/>
      <c r="AI21" s="186" t="str">
        <f>'Personal Management'!B14</f>
        <v>a</v>
      </c>
      <c r="AJ21" s="188" t="str">
        <f>'Personal Management'!C14</f>
        <v>The emotions you feel when you receive money.</v>
      </c>
      <c r="AK21" s="187" t="str">
        <f>IF('Personal Management'!E14="","",'Personal Management'!E14)</f>
        <v/>
      </c>
      <c r="AL21" s="63"/>
      <c r="AM21" s="63"/>
      <c r="AN21" s="291"/>
      <c r="AO21" s="315"/>
      <c r="AP21" s="292"/>
      <c r="AQ21" s="63"/>
    </row>
    <row r="22" spans="1:48" ht="12.75" customHeight="1" x14ac:dyDescent="0.15">
      <c r="A22" s="71" t="s">
        <v>89</v>
      </c>
      <c r="B22" s="178" t="s">
        <v>88</v>
      </c>
      <c r="C22" s="72" t="str">
        <f>Swimming!E2</f>
        <v/>
      </c>
      <c r="D22" s="73"/>
      <c r="E22" s="297" t="str">
        <f>'Camping (2014)'!B13</f>
        <v>5e</v>
      </c>
      <c r="F22" s="296" t="str">
        <f>'Camping (2014)'!C13</f>
        <v>Present yourself to your Scoutmaster with your pack for inspection.  Be correctly clothed and equipped for an overnight campout.</v>
      </c>
      <c r="G22" s="298" t="str">
        <f>IF('Camping (2014)'!E13="", "", 'Camping (2014)'!E13)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Prepedness'!E19="","",'Emergency Prepedness'!E19)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Management'!E15="","",'Personal Management'!E15)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IF(Cooking!E17="","",Cooking!E17)</f>
        <v/>
      </c>
      <c r="R23" s="74"/>
      <c r="S23" s="74"/>
      <c r="T23" s="184" t="str">
        <f>'Emergency Prepedness'!B20</f>
        <v>x</v>
      </c>
      <c r="U23" s="188" t="str">
        <f>'Emergency Prepedness'!C20</f>
        <v>Mountain/backcountry accident.</v>
      </c>
      <c r="V23" s="185" t="str">
        <f>IF('Emergency Prepedness'!E20="","",'Emergency Prepedness'!E20)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Management'!E16="","",'Personal Management'!E16)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(2014)'!E14="", "", 'Camping (2014)'!E14)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Prepedness'!E21="","",'Emergency Prepedness'!E21)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Life'!E3="","",'Family Life'!E3)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IF(Cooking!E18="","",Cooking!E18)</f>
        <v/>
      </c>
      <c r="R25" s="78"/>
      <c r="S25" s="78"/>
      <c r="T25" s="184" t="str">
        <f>'Emergency Prepedness'!B22</f>
        <v>xii</v>
      </c>
      <c r="U25" s="188" t="str">
        <f>'Emergency Prepedness'!C22</f>
        <v>Gas leak in a home or a building.</v>
      </c>
      <c r="V25" s="185" t="str">
        <f>IF('Emergency Prepedness'!E22="","",'Emergency Prepedness'!E22)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Management'!E17="","",'Personal Management'!E17)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(2014)'!E15="", "", 'Camping (2014)'!E15)</f>
        <v/>
      </c>
      <c r="H26" s="78"/>
      <c r="I26" s="78"/>
      <c r="J26" s="297"/>
      <c r="K26" s="306"/>
      <c r="L26" s="298"/>
      <c r="N26" s="78"/>
      <c r="O26" s="313"/>
      <c r="P26" s="188" t="str">
        <f>Cooking!C19</f>
        <v>2) Vegetables</v>
      </c>
      <c r="Q26" s="185" t="str">
        <f>IF(Cooking!E19="","",Cooking!E19)</f>
        <v/>
      </c>
      <c r="R26" s="78"/>
      <c r="S26" s="78"/>
      <c r="T26" s="184" t="str">
        <f>'Emergency Prepedness'!B23</f>
        <v>xiii</v>
      </c>
      <c r="U26" s="188" t="str">
        <f>'Emergency Prepedness'!C23</f>
        <v>Tornado or hurricane.</v>
      </c>
      <c r="V26" s="185" t="str">
        <f>IF('Emergency Prepedness'!E23="","",'Emergency Prepedness'!E23)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Management'!E18="","",'Personal Management'!E18)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IF(Cooking!E20="","",Cooking!E20)</f>
        <v/>
      </c>
      <c r="R27" s="78"/>
      <c r="S27" s="78"/>
      <c r="T27" s="184" t="str">
        <f>'Emergency Prepedness'!B24</f>
        <v>xiv</v>
      </c>
      <c r="U27" s="188" t="str">
        <f>'Emergency Prepedness'!C24</f>
        <v>Major flood.</v>
      </c>
      <c r="V27" s="185" t="str">
        <f>IF('Emergency Prepedness'!E24="","",'Emergency Prepedness'!E24)</f>
        <v/>
      </c>
      <c r="W27" s="78"/>
      <c r="X27" s="78"/>
      <c r="Y27" s="313">
        <f>'Family Life'!B4</f>
        <v>2</v>
      </c>
      <c r="Z27" s="290" t="str">
        <f>'Family Life'!C4</f>
        <v>List several reasons why you are important to your family and discuss this with your parents or guardians and with your merit badge counselor.</v>
      </c>
      <c r="AA27" s="314" t="str">
        <f>IF('Family Life'!E4="","",'Family Life'!E4)</f>
        <v/>
      </c>
      <c r="AB27" s="78"/>
      <c r="AC27" s="78"/>
      <c r="AD27" s="186" t="str">
        <f>Lifesaving!B3</f>
        <v>1a</v>
      </c>
      <c r="AE27" s="183" t="str">
        <f>Lifesaving!C3</f>
        <v>Complete 2nd Class requirements 5a - 5d, and 1st Class requirements 6a - 6e</v>
      </c>
      <c r="AF27" s="187" t="str">
        <f>IF(Lifesaving!E3="","",Lifesaving!E3)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(2014)'!E16="", "", 'Camping (2014)'!E16)</f>
        <v/>
      </c>
      <c r="H28" s="78"/>
      <c r="I28" s="78"/>
      <c r="J28" s="297"/>
      <c r="K28" s="306"/>
      <c r="L28" s="298"/>
      <c r="N28" s="78"/>
      <c r="O28" s="313"/>
      <c r="P28" s="188" t="str">
        <f>Cooking!C21</f>
        <v>4) Proteins</v>
      </c>
      <c r="Q28" s="185" t="str">
        <f>IF(Cooking!E21="","",Cooking!E21)</f>
        <v/>
      </c>
      <c r="R28" s="78"/>
      <c r="S28" s="78"/>
      <c r="T28" s="184" t="str">
        <f>'Emergency Prepedness'!B25</f>
        <v>xv</v>
      </c>
      <c r="U28" s="188" t="str">
        <f>'Emergency Prepedness'!C25</f>
        <v>Toxic chemical spills and releases.</v>
      </c>
      <c r="V28" s="185" t="str">
        <f>IF('Emergency Prepedness'!E25="","",'Emergency Prepedness'!E25)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IF(Lifesaving!E4="","",Lifesaving!E4)</f>
        <v/>
      </c>
      <c r="AG28" s="78"/>
      <c r="AH28" s="78"/>
      <c r="AI28" s="186" t="str">
        <f>'Personal Management'!B19</f>
        <v>f</v>
      </c>
      <c r="AJ28" s="188" t="str">
        <f>'Personal Management'!C19</f>
        <v>Your understanding of what happens when you put money into a savings account.</v>
      </c>
      <c r="AK28" s="187" t="str">
        <f>IF('Personal Management'!E19="","",'Personal Management'!E19)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(2014)'!E17="", "", 'Camping (2014)'!E17)</f>
        <v/>
      </c>
      <c r="H29" s="78"/>
      <c r="I29" s="78"/>
      <c r="J29" s="190" t="str">
        <f>'Citizenship in the World'!B11</f>
        <v>5a</v>
      </c>
      <c r="K29" s="189" t="str">
        <f>'Citizenship in the World'!C11</f>
        <v>Discuss the differences between constitutional and no constitutional governments.</v>
      </c>
      <c r="L29" s="191" t="str">
        <f>IF('Citizenship in the World'!E11="","",'Citizenship in the World'!E11)</f>
        <v/>
      </c>
      <c r="N29" s="78"/>
      <c r="O29" s="313"/>
      <c r="P29" s="188" t="str">
        <f>Cooking!C22</f>
        <v>5) Dairy</v>
      </c>
      <c r="Q29" s="185" t="str">
        <f>IF(Cooking!E22="","",Cooking!E22)</f>
        <v/>
      </c>
      <c r="R29" s="78"/>
      <c r="S29" s="78"/>
      <c r="T29" s="184" t="str">
        <f>'Emergency Prepedness'!B26</f>
        <v>xvi</v>
      </c>
      <c r="U29" s="188" t="str">
        <f>'Emergency Prepedness'!C26</f>
        <v>Nuclear power plant emergency.</v>
      </c>
      <c r="V29" s="185" t="str">
        <f>IF('Emergency Prepedness'!E26="","",'Emergency Prepedness'!E26)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Life'!E5="","",'Family Life'!E5)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Management'!E20="","",'Personal Management'!E20)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World'!E12="","",'Citizenship in the World'!E12)</f>
        <v/>
      </c>
      <c r="N30" s="78"/>
      <c r="O30" s="184" t="str">
        <f>Cooking!B23</f>
        <v>2b</v>
      </c>
      <c r="P30" s="183" t="str">
        <f>Cooking!C23</f>
        <v>Explain why you should limit your intake of oils and sugars.</v>
      </c>
      <c r="Q30" s="185" t="str">
        <f>IF(Cooking!E23="","",Cooking!E23)</f>
        <v/>
      </c>
      <c r="R30" s="78"/>
      <c r="S30" s="78"/>
      <c r="T30" s="184" t="str">
        <f>'Emergency Prepedness'!B27</f>
        <v>xvii</v>
      </c>
      <c r="U30" s="188" t="str">
        <f>'Emergency Prepedness'!C27</f>
        <v>Avalanche (Snowslide or rockslide).</v>
      </c>
      <c r="V30" s="185" t="str">
        <f>IF('Emergency Prepedness'!E27="","",'Emergency Prepedness'!E27)</f>
        <v/>
      </c>
      <c r="W30" s="78"/>
      <c r="X30" s="78"/>
      <c r="Y30" s="313"/>
      <c r="Z30" s="290"/>
      <c r="AA30" s="314"/>
      <c r="AB30" s="78"/>
      <c r="AC30" s="78"/>
      <c r="AD30" s="186">
        <f>Lifesaving!B5</f>
        <v>2</v>
      </c>
      <c r="AE30" s="183" t="str">
        <f>Lifesaving!C5</f>
        <v>Explain the following:</v>
      </c>
      <c r="AF30" s="187" t="str">
        <f>IF(Lifesaving!E5="","",Lifesaving!E5)</f>
        <v/>
      </c>
      <c r="AG30" s="78"/>
      <c r="AH30" s="78"/>
      <c r="AI30" s="186" t="str">
        <f>'Personal Management'!B21</f>
        <v>h</v>
      </c>
      <c r="AJ30" s="188" t="str">
        <f>'Personal Management'!C21</f>
        <v>What you can do to better manage your money.</v>
      </c>
      <c r="AK30" s="187" t="str">
        <f>IF('Personal Management'!E21="","",'Personal Management'!E21)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(2014)'!E18="", "", 'Camping (2014)'!E18)</f>
        <v/>
      </c>
      <c r="H31" s="162"/>
      <c r="I31" s="162"/>
      <c r="J31" s="190" t="str">
        <f>'Citizenship in the World'!B13</f>
        <v>5c</v>
      </c>
      <c r="K31" s="189" t="str">
        <f>'Citizenship in the World'!C13</f>
        <v>Show on a world map countries that use each of these five different forms of government</v>
      </c>
      <c r="L31" s="191" t="str">
        <f>IF('Citizenship in the World'!E13="","",'Citizenship in the World'!E13)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IF(Cooking!E24="","",Cooking!E24)</f>
        <v/>
      </c>
      <c r="R31" s="162"/>
      <c r="S31" s="162"/>
      <c r="T31" s="184" t="str">
        <f>'Emergency Prepedness'!B28</f>
        <v>xviii</v>
      </c>
      <c r="U31" s="188" t="str">
        <f>'Emergency Prepedness'!C28</f>
        <v>Violence in a public place.</v>
      </c>
      <c r="V31" s="185" t="str">
        <f>IF('Emergency Prepedness'!E28="","",'Emergency Prepedness'!E28)</f>
        <v/>
      </c>
      <c r="W31" s="162"/>
      <c r="X31" s="162"/>
      <c r="Y31" s="313"/>
      <c r="Z31" s="290"/>
      <c r="AA31" s="314"/>
      <c r="AB31" s="162"/>
      <c r="AC31" s="162"/>
      <c r="AD31" s="186" t="str">
        <f>Lifesaving!B6</f>
        <v>a</v>
      </c>
      <c r="AE31" s="188" t="str">
        <f>Lifesaving!C6</f>
        <v>Common drowning situations and how to prevent them.</v>
      </c>
      <c r="AF31" s="187" t="str">
        <f>IF(Lifesaving!E6="","",Lifesaving!E6)</f>
        <v/>
      </c>
      <c r="AG31" s="162"/>
      <c r="AH31" s="162"/>
      <c r="AI31" s="186" t="str">
        <f>'Personal Management'!B22</f>
        <v>4a</v>
      </c>
      <c r="AJ31" s="183" t="str">
        <f>'Personal Management'!C22</f>
        <v>Explain the differences between saving and investing, including reasons for using one over the other.</v>
      </c>
      <c r="AK31" s="187" t="str">
        <f>IF('Personal Management'!E22="","",'Personal Management'!E22)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World'!E14="","",'Citizenship in the World'!E14)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Prepedness'!E29="","",'Emergency Prepedness'!E29)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Life'!E6="","",'Family Life'!E6)</f>
        <v/>
      </c>
      <c r="AB32" s="162"/>
      <c r="AC32" s="162"/>
      <c r="AD32" s="186" t="str">
        <f>Lifesaving!B7</f>
        <v>b</v>
      </c>
      <c r="AE32" s="188" t="str">
        <f>Lifesaving!C7</f>
        <v>How to identify persons in the water who need assistance.</v>
      </c>
      <c r="AF32" s="187" t="str">
        <f>IF(Lifesaving!E7="","",Lifesaving!E7)</f>
        <v/>
      </c>
      <c r="AG32" s="162"/>
      <c r="AH32" s="162"/>
      <c r="AI32" s="186" t="str">
        <f>'Personal Management'!B23</f>
        <v>4b</v>
      </c>
      <c r="AJ32" s="183" t="str">
        <f>'Personal Management'!C23</f>
        <v>Explain the concepts of return on investment and risk.</v>
      </c>
      <c r="AK32" s="187" t="str">
        <f>IF('Personal Management'!E23="","",'Personal Management'!E23)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World'!E15="","",'Citizenship in the World'!E15)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IF(Lifesaving!E8="","",Lifesaving!E8)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Management'!E24="","",'Personal Management'!E24)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(2014)'!E19="", "", 'Camping (2014)'!E19)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IF(Cooking!E25="","",Cooking!E25)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IF(Lifesaving!E9="","",Lifesaving!E9)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IF(Swimming!E3="","",Swimming!E3)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(2014)'!E20="", "", 'Camping (2014)'!E20)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Life'!E7="","",'Family Life'!E7)</f>
        <v/>
      </c>
      <c r="AB35" s="162"/>
      <c r="AC35" s="162"/>
      <c r="AD35" s="186" t="str">
        <f>Lifesaving!B10</f>
        <v>e</v>
      </c>
      <c r="AE35" s="188" t="str">
        <f>Lifesaving!C10</f>
        <v>Situations for which in-water rescues should not be undertaken.</v>
      </c>
      <c r="AF35" s="187" t="str">
        <f>IF(Lifesaving!E10="","",Lifesaving!E10)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Management'!E25="","",'Personal Management'!E25)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(2014)'!E21="", "", 'Camping (2014)'!E21)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IF(Cooking!E26="","",Cooking!E26)</f>
        <v/>
      </c>
      <c r="R36" s="162"/>
      <c r="S36" s="162"/>
      <c r="T36" s="184">
        <f>'Emergency Prepedness'!B30</f>
        <v>3</v>
      </c>
      <c r="U36" s="183" t="str">
        <f>'Emergency Prepedness'!C30</f>
        <v>Show how you could safely save a person from the following:</v>
      </c>
      <c r="V36" s="185" t="str">
        <f>IF('Emergency Prepedness'!E30="","",'Emergency Prepedness'!E30)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IF(Lifesaving!E11="","",Lifesaving!E11)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IF(Swimming!E4="","",Swimming!E4)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Prepedness'!E31="","",'Emergency Prepedness'!E31)</f>
        <v/>
      </c>
      <c r="W37" s="162"/>
      <c r="X37" s="162"/>
      <c r="Y37" s="184" t="str">
        <f>'Family Life'!B8</f>
        <v>a</v>
      </c>
      <c r="Z37" s="188" t="str">
        <f>'Family Life'!C8</f>
        <v>The objective or goal of the project</v>
      </c>
      <c r="AA37" s="185" t="str">
        <f>IF('Family Life'!E8="","",'Family Life'!E8)</f>
        <v/>
      </c>
      <c r="AB37" s="162"/>
      <c r="AC37" s="162"/>
      <c r="AD37" s="291"/>
      <c r="AE37" s="290"/>
      <c r="AF37" s="292"/>
      <c r="AG37" s="162"/>
      <c r="AH37" s="162"/>
      <c r="AI37" s="186" t="str">
        <f>'Personal Management'!B26</f>
        <v>a</v>
      </c>
      <c r="AJ37" s="188" t="str">
        <f>'Personal Management'!C26</f>
        <v>Current price.</v>
      </c>
      <c r="AK37" s="187" t="str">
        <f>IF('Personal Management'!E26="","",'Personal Management'!E26)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Prepedness'!E32="","",'Emergency Prepedness'!E32)</f>
        <v/>
      </c>
      <c r="W38" s="163"/>
      <c r="X38" s="163"/>
      <c r="Y38" s="184" t="str">
        <f>'Family Life'!B9</f>
        <v>b</v>
      </c>
      <c r="Z38" s="188" t="str">
        <f>'Family Life'!C9</f>
        <v>how individual members of your family participated</v>
      </c>
      <c r="AA38" s="185" t="str">
        <f>IF('Family Life'!E9="","",'Family Life'!E9)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IF(Lifesaving!E12="","",Lifesaving!E12)</f>
        <v/>
      </c>
      <c r="AG38" s="163"/>
      <c r="AH38" s="163"/>
      <c r="AI38" s="186" t="str">
        <f>'Personal Management'!B27</f>
        <v>b</v>
      </c>
      <c r="AJ38" s="188" t="str">
        <f>'Personal Management'!C27</f>
        <v>How much the price changed from the previous day.</v>
      </c>
      <c r="AK38" s="187" t="str">
        <f>IF('Personal Management'!E27="","",'Personal Management'!E27)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(2014)'!E22="", "", 'Camping (2014)'!E22)</f>
        <v/>
      </c>
      <c r="H39" s="163"/>
      <c r="I39" s="163"/>
      <c r="J39" s="190" t="str">
        <f>'Citizenship in the World'!B16</f>
        <v>6c</v>
      </c>
      <c r="K39" s="189" t="str">
        <f>'Citizenship in the World'!C16</f>
        <v>Explain the purpose of a passport and visa for international travel.</v>
      </c>
      <c r="L39" s="191" t="str">
        <f>IF('Citizenship in the World'!E16="","",'Citizenship in the World'!E16)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IF(Cooking!E27="","",Cooking!E27)</f>
        <v/>
      </c>
      <c r="R39" s="163"/>
      <c r="S39" s="163"/>
      <c r="T39" s="184" t="str">
        <f>'Emergency Prepedness'!B33</f>
        <v>c</v>
      </c>
      <c r="U39" s="188" t="str">
        <f>'Emergency Prepedness'!C33</f>
        <v>Clothes on fire.</v>
      </c>
      <c r="V39" s="185" t="str">
        <f>IF('Emergency Prepedness'!E33="","",'Emergency Prepedness'!E33)</f>
        <v/>
      </c>
      <c r="W39" s="163"/>
      <c r="X39" s="163"/>
      <c r="Y39" s="184" t="str">
        <f>'Family Life'!B10</f>
        <v>c</v>
      </c>
      <c r="Z39" s="188" t="str">
        <f>'Family Life'!C10</f>
        <v>The results of the project</v>
      </c>
      <c r="AA39" s="185" t="str">
        <f>IF('Family Life'!E10="","",'Family Life'!E10)</f>
        <v/>
      </c>
      <c r="AB39" s="163"/>
      <c r="AC39" s="163"/>
      <c r="AD39" s="291"/>
      <c r="AE39" s="290"/>
      <c r="AF39" s="292"/>
      <c r="AG39" s="163"/>
      <c r="AH39" s="163"/>
      <c r="AI39" s="186" t="str">
        <f>'Personal Management'!B28</f>
        <v>c</v>
      </c>
      <c r="AJ39" s="188" t="str">
        <f>'Personal Management'!C28</f>
        <v>The 52-week high and the 52-week low prices.</v>
      </c>
      <c r="AK39" s="187" t="str">
        <f>IF('Personal Management'!E28="","",'Personal Management'!E28)</f>
        <v/>
      </c>
      <c r="AL39" s="163"/>
      <c r="AM39" s="163"/>
      <c r="AN39" s="186">
        <f>Swimming!B5</f>
        <v>2</v>
      </c>
      <c r="AO39" s="183" t="str">
        <f>Swimming!C5</f>
        <v>Before doing the following requirements, successfully complete the BSA swimmer test.</v>
      </c>
      <c r="AP39" s="187" t="str">
        <f>IF(Swimming!E5="","",Swimming!E5)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(2014)'!E23="", "", 'Camping (2014)'!E23)</f>
        <v/>
      </c>
      <c r="H40" s="163"/>
      <c r="I40" s="163"/>
      <c r="J40" s="190">
        <f>'Citizenship in the World'!B17</f>
        <v>7</v>
      </c>
      <c r="K40" s="189" t="str">
        <f>'Citizenship in the World'!C17</f>
        <v>Do TWO of the following and share with your counselor what you have learned:</v>
      </c>
      <c r="L40" s="191" t="str">
        <f>IF('Citizenship in the World'!E17="","",'Citizenship in the World'!E17)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Prepedness'!E34="","",'Emergency Prepedness'!E34)</f>
        <v/>
      </c>
      <c r="W40" s="163"/>
      <c r="X40" s="163"/>
      <c r="Y40" s="184" t="str">
        <f>'Family Life'!B11</f>
        <v>6a</v>
      </c>
      <c r="Z40" s="183" t="str">
        <f>'Family Life'!C11</f>
        <v>Discuss with your merit badge counselor how to plan and carry out a family meeting.</v>
      </c>
      <c r="AA40" s="185" t="str">
        <f>IF('Family Life'!E11="","",'Family Life'!E11)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Management'!E29="","",'Personal Management'!E29)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IF(Swimming!E6="","",Swimming!E6)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(2014)'!E24="", "", 'Camping (2014)'!E24)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World'!E18="","",'Citizenship in the World'!E18)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Prepedness'!E35="","",'Emergency Prepedness'!E35)</f>
        <v/>
      </c>
      <c r="W41" s="163"/>
      <c r="X41" s="163"/>
      <c r="Y41" s="184" t="str">
        <f>'Family Life'!B12</f>
        <v>6b</v>
      </c>
      <c r="Z41" s="183" t="str">
        <f>'Family Life'!C12</f>
        <v>After this discussion, plan and carry out a family meeting to include the following subjects:</v>
      </c>
      <c r="AA41" s="185" t="str">
        <f>IF('Family Life'!E12="","",'Family Life'!E12)</f>
        <v/>
      </c>
      <c r="AB41" s="163"/>
      <c r="AC41" s="163"/>
      <c r="AD41" s="186">
        <f>Lifesaving!B13</f>
        <v>5</v>
      </c>
      <c r="AE41" s="183" t="str">
        <f>Lifesaving!C13</f>
        <v>Show or explain the use of rowboats, canoes, or other small craft in performing rescues.</v>
      </c>
      <c r="AF41" s="187" t="str">
        <f>IF(Lifesaving!E13="","",Lifesaving!E13)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(2014)'!E25="", "", 'Camping (2014)'!E25)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IF(Cooking!E28="","",Cooking!E28)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Prepedness'!E36="","",'Emergency Prepedness'!E36)</f>
        <v/>
      </c>
      <c r="W42" s="163"/>
      <c r="X42" s="163"/>
      <c r="Y42" s="313" t="str">
        <f>'Family Life'!B13</f>
        <v>i</v>
      </c>
      <c r="Z42" s="315" t="str">
        <f>'Family Life'!C13</f>
        <v>Avoiding substance abuse, including tobacco, alcohol, and drugs, all of which negatively affect your health and well-being.</v>
      </c>
      <c r="AA42" s="314" t="str">
        <f>IF('Family Life'!E13="","",'Family Life'!E13)</f>
        <v/>
      </c>
      <c r="AB42" s="163"/>
      <c r="AC42" s="163"/>
      <c r="AD42" s="291">
        <f>Lifesaving!B14</f>
        <v>6</v>
      </c>
      <c r="AE42" s="290" t="str">
        <f>Lifesaving!C14</f>
        <v>List various items that can be used as rescue aids in a noncontact swimming rescue. Explain why buoyant aids are preferred.</v>
      </c>
      <c r="AF42" s="292" t="str">
        <f>IF(Lifesaving!E14="","",Lifesaving!E14)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(2014)'!E26="", "", 'Camping (2014)'!E26)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World'!E19="","",'Citizenship in the World'!E19)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Management'!E30="","",'Personal Management'!E30)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IF(Swimming!E7="","",Swimming!E7)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(2014)'!E27="", "", 'Camping (2014)'!E27)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Life'!E14="","",'Family Life'!E14)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IF(Lifesaving!E15="","",Lifesaving!E15)</f>
        <v/>
      </c>
      <c r="AG44" s="163"/>
      <c r="AH44" s="163"/>
      <c r="AI44" s="186" t="str">
        <f>'Personal Management'!B31</f>
        <v>b</v>
      </c>
      <c r="AJ44" s="188" t="str">
        <f>'Personal Management'!C31</f>
        <v>Mutual funds.</v>
      </c>
      <c r="AK44" s="187" t="str">
        <f>IF('Personal Management'!E31="","",'Personal Management'!E31)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IF(Cooking!E29="","",Cooking!E29)</f>
        <v/>
      </c>
      <c r="R45" s="163"/>
      <c r="S45" s="163"/>
      <c r="T45" s="184" t="str">
        <f>'Emergency Prepedness'!B37</f>
        <v>6a</v>
      </c>
      <c r="U45" s="183" t="str">
        <f>'Emergency Prepedness'!C37</f>
        <v>Describe the National Incident Management System (NIMS)/Incident Command System (ICS)</v>
      </c>
      <c r="V45" s="185" t="str">
        <f>IF('Emergency Prepedness'!E37="","",'Emergency Prepedness'!E37)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Management'!E32="","",'Personal Management'!E32)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World'!E20="","",'Citizenship in the World'!E20)</f>
        <v/>
      </c>
      <c r="M46"/>
      <c r="N46" s="164"/>
      <c r="O46" s="184" t="str">
        <f>Cooking!B30</f>
        <v>4c</v>
      </c>
      <c r="P46" s="183" t="str">
        <f>Cooking!C30</f>
        <v>Discuss how the Outdoor Code and no-trace principles pertain to cooking in the outdoors.</v>
      </c>
      <c r="Q46" s="185" t="str">
        <f>IF(Cooking!E30="","",Cooking!E30)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Prepedness'!E38="","",'Emergency Prepedness'!E38)</f>
        <v/>
      </c>
      <c r="W46" s="164"/>
      <c r="X46" s="164"/>
      <c r="Y46" s="184" t="str">
        <f>'Family Life'!B15</f>
        <v>iii</v>
      </c>
      <c r="Z46" s="188" t="str">
        <f>'Family Life'!C15</f>
        <v>How your chores in requirement 3 contributed to your role in the family.</v>
      </c>
      <c r="AA46" s="185" t="str">
        <f>IF('Family Life'!E15="","",'Family Life'!E15)</f>
        <v/>
      </c>
      <c r="AB46" s="164"/>
      <c r="AC46" s="164"/>
      <c r="AD46" s="291"/>
      <c r="AE46" s="290"/>
      <c r="AF46" s="292"/>
      <c r="AG46" s="164"/>
      <c r="AH46" s="164"/>
      <c r="AI46" s="186" t="str">
        <f>'Personal Management'!B33</f>
        <v>d</v>
      </c>
      <c r="AJ46" s="188" t="str">
        <f>'Personal Management'!C33</f>
        <v>Certificate of deposit (CD).</v>
      </c>
      <c r="AK46" s="187" t="str">
        <f>IF('Personal Management'!E33="","",'Personal Management'!E33)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(2014)'!E28="", "", 'Camping (2014)'!E28)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IF(Cooking!E31="","",Cooking!E31)</f>
        <v/>
      </c>
      <c r="R47" s="164"/>
      <c r="S47" s="164"/>
      <c r="T47" s="313"/>
      <c r="U47" s="290"/>
      <c r="V47" s="314"/>
      <c r="W47" s="164"/>
      <c r="X47" s="164"/>
      <c r="Y47" s="184" t="str">
        <f>'Family Life'!B16</f>
        <v>iv</v>
      </c>
      <c r="Z47" s="188" t="str">
        <f>'Family Life'!C16</f>
        <v>Personal and family finances.</v>
      </c>
      <c r="AA47" s="185" t="str">
        <f>IF('Family Life'!E16="","",'Family Life'!E16)</f>
        <v/>
      </c>
      <c r="AB47" s="164"/>
      <c r="AC47" s="164"/>
      <c r="AD47" s="186" t="str">
        <f>Lifesaving!B16</f>
        <v>7a</v>
      </c>
      <c r="AE47" s="183" t="str">
        <f>Lifesaving!C16</f>
        <v>Present a rescue tube to the subject, release it, and escort the victim to safety.</v>
      </c>
      <c r="AF47" s="187" t="str">
        <f>IF(Lifesaving!E16="","",Lifesaving!E16)</f>
        <v/>
      </c>
      <c r="AG47" s="164"/>
      <c r="AH47" s="164"/>
      <c r="AI47" s="186" t="str">
        <f>'Personal Management'!B34</f>
        <v>e</v>
      </c>
      <c r="AJ47" s="188" t="str">
        <f>'Personal Management'!C34</f>
        <v>Savings account or U.S. savings bond.</v>
      </c>
      <c r="AK47" s="187" t="str">
        <f>IF('Personal Management'!E34="","",'Personal Management'!E34)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IF(Swimming!E8="","",Swimming!E8)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World'!E21="","",'Citizenship in the World'!E21)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Life'!E17="","",'Family Life'!E17)</f>
        <v/>
      </c>
      <c r="AB48" s="164"/>
      <c r="AC48" s="164"/>
      <c r="AD48" s="186" t="str">
        <f>Lifesaving!B17</f>
        <v>7b</v>
      </c>
      <c r="AE48" s="183" t="str">
        <f>Lifesaving!C17</f>
        <v>Present a rescue tube to the subject and use it to tow the victim to safety.</v>
      </c>
      <c r="AF48" s="187" t="str">
        <f>IF(Lifesaving!E17="","",Lifesaving!E17)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Management'!E35="","",'Personal Management'!E35)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World'!E22="","",'Citizenship in the World'!E22)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Life'!E18="","",'Family Life'!E18)</f>
        <v/>
      </c>
      <c r="AB49" s="164"/>
      <c r="AC49" s="164"/>
      <c r="AD49" s="291" t="str">
        <f>Lifesaving!B18</f>
        <v>7c</v>
      </c>
      <c r="AE49" s="290" t="str">
        <f>Lifesaving!C18</f>
        <v>Present a buoyant aid other than a rescue tube to the subject, release it, and escort the victim to safety.</v>
      </c>
      <c r="AF49" s="292" t="str">
        <f>IF(Lifesaving!E18="","",Lifesaving!E18)</f>
        <v/>
      </c>
      <c r="AG49" s="164"/>
      <c r="AH49" s="164"/>
      <c r="AI49" s="291"/>
      <c r="AJ49" s="290"/>
      <c r="AK49" s="292"/>
      <c r="AL49" s="164"/>
      <c r="AM49" s="164"/>
      <c r="AN49" s="186" t="str">
        <f>Swimming!B9</f>
        <v>5a</v>
      </c>
      <c r="AO49" s="183" t="str">
        <f>Swimming!C9</f>
        <v>Float face up in a resting position for at least one minute.</v>
      </c>
      <c r="AP49" s="187" t="str">
        <f>IF(Swimming!E9="","",Swimming!E9)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(2014)'!E29="", "", 'Camping (2014)'!E29)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Prepedness'!E39="","",'Emergency Prepedness'!E39)</f>
        <v/>
      </c>
      <c r="W50" s="164"/>
      <c r="X50" s="164"/>
      <c r="Y50" s="184" t="str">
        <f>'Family Life'!B19</f>
        <v>vii</v>
      </c>
      <c r="Z50" s="188" t="str">
        <f>'Family Life'!C19</f>
        <v>Good etiquette and manners.</v>
      </c>
      <c r="AA50" s="185" t="str">
        <f>IF('Family Life'!E19="","",'Family Life'!E19)</f>
        <v/>
      </c>
      <c r="AB50" s="164"/>
      <c r="AC50" s="164"/>
      <c r="AD50" s="291"/>
      <c r="AE50" s="290"/>
      <c r="AF50" s="292"/>
      <c r="AG50" s="164"/>
      <c r="AH50" s="164"/>
      <c r="AI50" s="186" t="str">
        <f>'Personal Management'!B36</f>
        <v>7b</v>
      </c>
      <c r="AJ50" s="183" t="str">
        <f>'Personal Management'!C36</f>
        <v>Explain the different ways to borrow money.</v>
      </c>
      <c r="AK50" s="187" t="str">
        <f>IF('Personal Management'!E36="","",'Personal Management'!E36)</f>
        <v/>
      </c>
      <c r="AL50" s="164"/>
      <c r="AM50" s="164"/>
      <c r="AN50" s="186" t="str">
        <f>Swimming!B10</f>
        <v>5b</v>
      </c>
      <c r="AO50" s="183" t="str">
        <f>Swimming!C10</f>
        <v>Demonstrate survival floating for at least five minutes.</v>
      </c>
      <c r="AP50" s="187" t="str">
        <f>IF(Swimming!E10="","",Swimming!E10)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IF(Cooking!E32="","",Cooking!E32)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Life'!E20="","",'Family Life'!E20)</f>
        <v/>
      </c>
      <c r="AB51" s="164"/>
      <c r="AC51" s="164"/>
      <c r="AD51" s="186" t="str">
        <f>Lifesaving!B19</f>
        <v>7d</v>
      </c>
      <c r="AE51" s="183" t="str">
        <f>Lifesaving!C19</f>
        <v>Present a buoyant aid other than a rescue tube to the subject and use it to tow the victim to safety.</v>
      </c>
      <c r="AF51" s="187" t="str">
        <f>IF(Lifesaving!E19="","",Lifesaving!E19)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Management'!E37="","",'Personal Management'!E37)</f>
        <v/>
      </c>
      <c r="AL51" s="164"/>
      <c r="AM51" s="164"/>
      <c r="AN51" s="291" t="str">
        <f>Swimming!B11</f>
        <v>5c</v>
      </c>
      <c r="AO51" s="290" t="str">
        <f>Swimming!C11</f>
        <v>While wearing a properly fitted U.S. Coast Guard approved life jacket, demonstrate the HELP and huddle positions. Explain their purposes.</v>
      </c>
      <c r="AP51" s="292" t="str">
        <f>IF(Swimming!E11="","",Swimming!E11)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IF(Lifesaving!E20="","",Lifesaving!E20)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IF(Cooking!E33="","",Cooking!E33)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Life'!E21="","",'Family Life'!E21)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IF(Swimming!E12="","",Swimming!E12)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(2014)'!E30="", "", 'Camping (2014)'!E30)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IF(Cooking!E34="","",Cooking!E34)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Prepedness'!E40="","",'Emergency Prepedness'!E40)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Management'!E38="","",'Personal Management'!E38)</f>
        <v/>
      </c>
      <c r="AL54" s="164"/>
      <c r="AM54" s="164"/>
      <c r="AN54" s="186">
        <f>Swimming!B13</f>
        <v>6</v>
      </c>
      <c r="AO54" s="183" t="str">
        <f>Swimming!C13</f>
        <v>In water over your head, but not to exceed 10 feet, do each of the following:</v>
      </c>
      <c r="AP54" s="187" t="str">
        <f>IF(Swimming!E13="","",Swimming!E13)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IF(Lifesaving!E21="","",Lifesaving!E21)</f>
        <v/>
      </c>
      <c r="AG55" s="164"/>
      <c r="AH55" s="164"/>
      <c r="AI55" s="186" t="str">
        <f>'Personal Management'!B39</f>
        <v>7e</v>
      </c>
      <c r="AJ55" s="183" t="str">
        <f>'Personal Management'!C39</f>
        <v>Explain ways to reduce or eliminate debt.</v>
      </c>
      <c r="AK55" s="187" t="str">
        <f>IF('Personal Management'!E39="","",'Personal Management'!E39)</f>
        <v/>
      </c>
      <c r="AL55" s="164"/>
      <c r="AM55" s="164"/>
      <c r="AN55" s="186" t="str">
        <f>Swimming!B14</f>
        <v>a</v>
      </c>
      <c r="AO55" s="188" t="str">
        <f>Swimming!C14</f>
        <v>Use the feet first method of surface diving and bring an object up from the bottom.</v>
      </c>
      <c r="AP55" s="187" t="str">
        <f>IF(Swimming!E14="","",Swimming!E14)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(2014)'!E31="", "", 'Camping (2014)'!E31)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Prepedness'!E41="","",'Emergency Prepedness'!E41)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IF(Lifesaving!E22="","",Lifesaving!E22)</f>
        <v/>
      </c>
      <c r="AG56" s="164"/>
      <c r="AH56" s="164"/>
      <c r="AI56" s="291">
        <f>'Personal Management'!B40</f>
        <v>8</v>
      </c>
      <c r="AJ56" s="315" t="str">
        <f>'Personal Management'!C40</f>
        <v>Demonstrate to your merit badge counselor your understanding of time management by doing the following:</v>
      </c>
      <c r="AK56" s="292" t="str">
        <f>IF('Personal Management'!E40="","",'Personal Management'!E40)</f>
        <v/>
      </c>
      <c r="AL56" s="164"/>
      <c r="AM56" s="164"/>
      <c r="AN56" s="186" t="str">
        <f>Swimming!B15</f>
        <v>b</v>
      </c>
      <c r="AO56" s="188" t="str">
        <f>Swimming!C15</f>
        <v>Do a headfirst surface dive (pike or tuck), and bring the object up again.</v>
      </c>
      <c r="AP56" s="187" t="str">
        <f>IF(Swimming!E15="","",Swimming!E15)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(2014)'!E32="", "", 'Camping (2014)'!E32)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IF(Cooking!E35="","",Cooking!E35)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IF(Lifesaving!E23="","",Lifesaving!E23)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IF(Swimming!E16="","",Swimming!E16)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(2014)'!E33="", "", 'Camping (2014)'!E33)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Prepedness'!E42="","",'Emergency Prepedness'!E42)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Management'!E41="","",'Personal Management'!E41)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(2014)'!E34="", "", 'Camping (2014)'!E34)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IF(Cooking!E36="","",Cooking!E36)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IF(Lifesaving!E24="","",Lifesaving!E24)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IF(Swimming!E17="","",Swimming!E17)</f>
        <v/>
      </c>
      <c r="AQ59" s="63"/>
    </row>
    <row r="60" spans="4:48" x14ac:dyDescent="0.15">
      <c r="D60" s="63"/>
      <c r="E60" s="190">
        <f>'Camping (2014)'!B35</f>
        <v>5</v>
      </c>
      <c r="F60" s="197" t="str">
        <f>'Camping (2014)'!C35</f>
        <v>Plan and carry out an overnight snow camping experience.</v>
      </c>
      <c r="G60" s="191" t="str">
        <f>IF('Camping (2014)'!E35="", "", 'Camping (2014)'!E35)</f>
        <v/>
      </c>
      <c r="H60" s="63"/>
      <c r="I60" s="63"/>
      <c r="N60" s="63"/>
      <c r="O60" s="313"/>
      <c r="P60" s="315"/>
      <c r="Q60" s="314"/>
      <c r="R60" s="63"/>
      <c r="S60" s="63"/>
      <c r="T60" s="184" t="str">
        <f>'Emergency Prepedness'!B43</f>
        <v>i</v>
      </c>
      <c r="U60" s="188" t="str">
        <f>'Emergency Prepedness'!C43</f>
        <v>Crowd and traffic control.</v>
      </c>
      <c r="V60" s="185" t="str">
        <f>IF('Emergency Prepedness'!E43="","",'Emergency Prepedness'!E43)</f>
        <v/>
      </c>
      <c r="W60" s="63"/>
      <c r="X60" s="63"/>
      <c r="AB60" s="63"/>
      <c r="AC60" s="63"/>
      <c r="AD60" s="291" t="str">
        <f>Lifesaving!B25</f>
        <v>9c</v>
      </c>
      <c r="AE60" s="290" t="str">
        <f>Lifesaving!C25</f>
        <v>Perform a cross-chest carry for an exhausted, passive victim who does not respond to instructions to aid himself.</v>
      </c>
      <c r="AF60" s="292" t="str">
        <f>IF(Lifesaving!E25="","",Lifesaving!E25)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Management'!E42="","",'Personal Management'!E42)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(2014)'!E36="", "", 'Camping (2014)'!E36)</f>
        <v/>
      </c>
      <c r="H61" s="63"/>
      <c r="I61" s="63"/>
      <c r="N61" s="63"/>
      <c r="O61" s="313"/>
      <c r="P61" s="315"/>
      <c r="Q61" s="314"/>
      <c r="R61" s="63"/>
      <c r="S61" s="63"/>
      <c r="T61" s="184" t="str">
        <f>'Emergency Prepedness'!B44</f>
        <v>ii</v>
      </c>
      <c r="U61" s="188" t="str">
        <f>'Emergency Prepedness'!C44</f>
        <v>Messenger service and communication.</v>
      </c>
      <c r="V61" s="185" t="str">
        <f>IF('Emergency Prepedness'!E44="","",'Emergency Prepedness'!E44)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(2014)'!E37="", "", 'Camping (2014)'!E37)</f>
        <v/>
      </c>
      <c r="H62" s="63"/>
      <c r="I62" s="63"/>
      <c r="N62" s="63"/>
      <c r="O62" s="313"/>
      <c r="P62" s="315"/>
      <c r="Q62" s="314"/>
      <c r="R62" s="63"/>
      <c r="S62" s="63"/>
      <c r="T62" s="184" t="str">
        <f>'Emergency Prepedness'!B45</f>
        <v>iii</v>
      </c>
      <c r="U62" s="188" t="str">
        <f>'Emergency Prepedness'!C45</f>
        <v>Collection and distribution services.</v>
      </c>
      <c r="V62" s="185" t="str">
        <f>IF('Emergency Prepedness'!E45="","",'Emergency Prepedness'!E45)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IF(Lifesaving!E26="","",Lifesaving!E26)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IF(Swimming!E18="","",Swimming!E18)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(2014)'!E38="", "", 'Camping (2014)'!E38)</f>
        <v/>
      </c>
      <c r="H63" s="63"/>
      <c r="I63" s="63"/>
      <c r="N63" s="63"/>
      <c r="O63" s="184" t="str">
        <f>Cooking!B37</f>
        <v>f</v>
      </c>
      <c r="P63" s="188" t="str">
        <f>Cooking!C37</f>
        <v>Explain how you kept foods safe and free from cross-contamination.</v>
      </c>
      <c r="Q63" s="185" t="str">
        <f>IF(Cooking!E37="","",Cooking!E37)</f>
        <v/>
      </c>
      <c r="R63" s="63"/>
      <c r="S63" s="63"/>
      <c r="T63" s="184" t="str">
        <f>'Emergency Prepedness'!B46</f>
        <v>iv</v>
      </c>
      <c r="U63" s="188" t="str">
        <f>'Emergency Prepedness'!C46</f>
        <v>Group feeding, shelter, and sanitation</v>
      </c>
      <c r="V63" s="185" t="str">
        <f>IF('Emergency Prepedness'!E46="","",'Emergency Prepedness'!E46)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Management'!E43="","",'Personal Management'!E43)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IF(Cooking!E38="","",Cooking!E38)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Prepedness'!E47="","",'Emergency Prepedness'!E47)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IF(Lifesaving!E27="","",Lifesaving!E27)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Management'!E44="","",'Personal Management'!E44)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IF(Cooking!E39="","",Cooking!E39)</f>
        <v/>
      </c>
      <c r="R67" s="66"/>
      <c r="S67" s="66"/>
      <c r="T67" s="184">
        <f>'Emergency Prepedness'!B48</f>
        <v>9</v>
      </c>
      <c r="U67" s="183" t="str">
        <f>'Emergency Prepedness'!C48</f>
        <v>Do ONE of the following:</v>
      </c>
      <c r="V67" s="185" t="str">
        <f>IF('Emergency Prepedness'!E48="","",'Emergency Prepedness'!E48)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Prepedness'!E49="","",'Emergency Prepedness'!E49)</f>
        <v/>
      </c>
      <c r="W68" s="66"/>
      <c r="X68" s="66"/>
      <c r="AB68" s="66"/>
      <c r="AC68" s="66"/>
      <c r="AD68" s="186" t="str">
        <f>Lifesaving!B28</f>
        <v>11a</v>
      </c>
      <c r="AE68" s="183" t="str">
        <f>Lifesaving!C28</f>
        <v>Perform an equipment assist using a buoyant aid.</v>
      </c>
      <c r="AF68" s="187" t="str">
        <f>IF(Lifesaving!E28="","",Lifesaving!E28)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IF(Cooking!E40="","",Cooking!E40)</f>
        <v/>
      </c>
      <c r="R69" s="66"/>
      <c r="S69" s="66"/>
      <c r="T69" s="313"/>
      <c r="U69" s="315"/>
      <c r="V69" s="314"/>
      <c r="W69" s="66"/>
      <c r="X69" s="66"/>
      <c r="AB69" s="66"/>
      <c r="AC69" s="66"/>
      <c r="AD69" s="186" t="str">
        <f>Lifesaving!B29</f>
        <v>11b</v>
      </c>
      <c r="AE69" s="183" t="str">
        <f>Lifesaving!C29</f>
        <v>Perform a front approach and wrist tow.</v>
      </c>
      <c r="AF69" s="187" t="str">
        <f>IF(Lifesaving!E29="","",Lifesaving!E29)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Management'!E45="","",'Personal Management'!E45)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IF(Cooking!E41="","",Cooking!E41)</f>
        <v/>
      </c>
      <c r="R70" s="66"/>
      <c r="S70" s="66"/>
      <c r="T70" s="184" t="str">
        <f>'Emergency Prepedness'!B50</f>
        <v>b</v>
      </c>
      <c r="U70" s="188" t="str">
        <f>'Emergency Prepedness'!C50</f>
        <v>Review or develop a plan of escape for your family in case of fire in your home.</v>
      </c>
      <c r="V70" s="185" t="str">
        <f>IF('Emergency Prepedness'!E50="","",'Emergency Prepedness'!E50)</f>
        <v/>
      </c>
      <c r="W70" s="66"/>
      <c r="X70" s="66"/>
      <c r="AB70" s="66"/>
      <c r="AC70" s="66"/>
      <c r="AD70" s="186" t="str">
        <f>Lifesaving!B30</f>
        <v>11c</v>
      </c>
      <c r="AE70" s="183" t="str">
        <f>Lifesaving!C30</f>
        <v>Perform a rear approach and armpit tow.</v>
      </c>
      <c r="AF70" s="187" t="str">
        <f>IF(Lifesaving!E30="","",Lifesaving!E30)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Prepedness'!E51="","",'Emergency Prepedness'!E51)</f>
        <v/>
      </c>
      <c r="W71" s="66"/>
      <c r="X71" s="66"/>
      <c r="AB71" s="66"/>
      <c r="AC71" s="66"/>
      <c r="AD71" s="186" t="str">
        <f>Lifesaving!B31</f>
        <v>12a</v>
      </c>
      <c r="AE71" s="183" t="str">
        <f>Lifesaving!C31</f>
        <v>Recover a 10-pound weight in 8 to 10 feet of water using a feet first surface dive.</v>
      </c>
      <c r="AF71" s="187" t="str">
        <f>IF(Lifesaving!E31="","",Lifesaving!E31)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IF(Lifesaving!E32="","",Lifesaving!E32)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IF(Cooking!E42="","",Cooking!E42)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IF(Lifesaving!E33="","",Lifesaving!E33)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IF(Lifesaving!E34="","",Lifesaving!E34)</f>
        <v/>
      </c>
      <c r="AG74" s="66"/>
      <c r="AH74" s="66"/>
      <c r="AI74" s="186" t="str">
        <f>'Personal Management'!B46</f>
        <v>a</v>
      </c>
      <c r="AJ74" s="188" t="str">
        <f>'Personal Management'!C46</f>
        <v>Define the project. What is your goal?</v>
      </c>
      <c r="AK74" s="187" t="str">
        <f>IF('Personal Management'!E46="","",'Personal Management'!E46)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IF(Cooking!E43="","",Cooking!E43)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Management'!E47="","",'Personal Management'!E47)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IF(Cooking!E44="","",Cooking!E44)</f>
        <v/>
      </c>
      <c r="R76" s="66"/>
      <c r="S76" s="66"/>
      <c r="W76" s="66"/>
      <c r="X76" s="66"/>
      <c r="AB76" s="66"/>
      <c r="AC76" s="66"/>
      <c r="AD76" s="186" t="str">
        <f>Lifesaving!B35</f>
        <v>14a</v>
      </c>
      <c r="AE76" s="183" t="str">
        <f>Lifesaving!C35</f>
        <v>Explain the signs and symptoms of a spinal injury.</v>
      </c>
      <c r="AF76" s="187" t="str">
        <f>IF(Lifesaving!E35="","",Lifesaving!E35)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IF(Lifesaving!E36="","",Lifesaving!E36)</f>
        <v/>
      </c>
      <c r="AG77" s="98"/>
      <c r="AH77" s="98"/>
      <c r="AI77" s="186" t="str">
        <f>'Personal Management'!B48</f>
        <v>c</v>
      </c>
      <c r="AJ77" s="188" t="str">
        <f>'Personal Management'!C48</f>
        <v>Describe your project.</v>
      </c>
      <c r="AK77" s="187" t="str">
        <f>IF('Personal Management'!E48="","",'Personal Management'!E48)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IF(Lifesaving!E37="","",Lifesaving!E37)</f>
        <v/>
      </c>
      <c r="AG78" s="98"/>
      <c r="AH78" s="98"/>
      <c r="AI78" s="186" t="str">
        <f>'Personal Management'!B49</f>
        <v>d</v>
      </c>
      <c r="AJ78" s="188" t="str">
        <f>'Personal Management'!C49</f>
        <v>Develop a list of resources. Identify how these resources will help you achieve your goal.</v>
      </c>
      <c r="AK78" s="187" t="str">
        <f>IF('Personal Management'!E49="","",'Personal Management'!E49)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IF(Lifesaving!E38="","",Lifesaving!E38)</f>
        <v/>
      </c>
      <c r="AG79" s="98"/>
      <c r="AH79" s="98"/>
      <c r="AI79" s="186" t="str">
        <f>'Personal Management'!B50</f>
        <v>e</v>
      </c>
      <c r="AJ79" s="188" t="str">
        <f>'Personal Management'!C50</f>
        <v>Develop a budget for your project.</v>
      </c>
      <c r="AK79" s="187" t="str">
        <f>IF('Personal Management'!E50="","",'Personal Management'!E50)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IF(Cooking!E45="","",Cooking!E45)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Management'!E51="","",'Personal Management'!E51)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IF(Cooking!E46="","",Cooking!E46)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Management'!E52="","",'Personal Management'!E52)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Community'!E3="", "", 'Citizenship in the Community'!E3)</f>
        <v/>
      </c>
      <c r="H87" s="66"/>
      <c r="I87" s="66"/>
      <c r="J87" s="186">
        <f>Communication!B3</f>
        <v>1</v>
      </c>
      <c r="K87" s="195" t="str">
        <f>Communication!C3</f>
        <v>Do ONE</v>
      </c>
      <c r="L87" s="187" t="str">
        <f>IF(Communication!E3="","",Communication!E3)</f>
        <v/>
      </c>
      <c r="N87" s="66"/>
      <c r="O87" s="313" t="str">
        <f>Cooking!B47</f>
        <v>a</v>
      </c>
      <c r="P87" s="290" t="str">
        <f>Cooking!C47</f>
        <v>Create a shopping list for your meals, showing the amount of food needed to prepare and serve each meal, and the cost for each meal.</v>
      </c>
      <c r="Q87" s="314" t="str">
        <f>IF(Cooking!E47="","",Cooking!E47)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Science'!E3="","",'Environmental Science'!E3)</f>
        <v/>
      </c>
      <c r="W87" s="66"/>
      <c r="X87" s="66"/>
      <c r="Y87" s="313">
        <f>'First Aid'!B3</f>
        <v>1</v>
      </c>
      <c r="Z87" s="290" t="str">
        <f>'First Aid'!C3</f>
        <v>Satisfy your counselor that you have current knowledge of all first-aid requirements for Tenderfoot, Second Class, and First Class ranks.</v>
      </c>
      <c r="AA87" s="314" t="str">
        <f>IF('First Aid'!E3="","",'First Aid'!E3)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Fitness'!E3="","",'Personal Fitness'!E3)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IF(Sustainability!E3="","",Sustainability!E3)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IF(Communication!E4="","",Communication!E4)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IF(Cooking!E48="","",Cooking!E48)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Aid'!E4="","",'First Aid'!E4)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Science'!E4="","",'Environmental Science'!E4)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Community'!E4="", "", 'Citizenship in the Community'!E4)</f>
        <v/>
      </c>
      <c r="H91" s="81"/>
      <c r="I91" s="81"/>
      <c r="J91" s="291"/>
      <c r="K91" s="294"/>
      <c r="L91" s="292"/>
      <c r="N91" s="81"/>
      <c r="O91" s="313"/>
      <c r="P91" s="290"/>
      <c r="Q91" s="314"/>
      <c r="R91" s="81"/>
      <c r="T91" s="321"/>
      <c r="U91" s="174" t="str">
        <f>'Environmental Science'!C5</f>
        <v>• Population</v>
      </c>
      <c r="V91" s="185" t="str">
        <f>IF('Environmental Science'!E5="","",'Environmental Science'!E5)</f>
        <v/>
      </c>
      <c r="W91" s="81"/>
      <c r="Y91" s="313" t="str">
        <f>'First Aid'!B5</f>
        <v>2b</v>
      </c>
      <c r="Z91" s="290" t="str">
        <f>'First Aid'!C5</f>
        <v>Define the term triage. Explain the steps necessary to assess and handle a medical emergency until help arrives.</v>
      </c>
      <c r="AA91" s="314" t="str">
        <f>IF('First Aid'!E5="","",'First Aid'!E5)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Community'!E5="", "", 'Citizenship in the Community'!E5)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IF(Cooking!E49="","",Cooking!E49)</f>
        <v/>
      </c>
      <c r="R92" s="66"/>
      <c r="T92" s="321"/>
      <c r="U92" s="174" t="str">
        <f>'Environmental Science'!C6</f>
        <v>• Community</v>
      </c>
      <c r="V92" s="185" t="str">
        <f>IF('Environmental Science'!E6="","",'Environmental Science'!E6)</f>
        <v/>
      </c>
      <c r="W92" s="66"/>
      <c r="Y92" s="313"/>
      <c r="Z92" s="290"/>
      <c r="AA92" s="314"/>
      <c r="AD92" s="186" t="str">
        <f>'Personal Fitness'!B4</f>
        <v>i</v>
      </c>
      <c r="AE92" s="188" t="str">
        <f>'Personal Fitness'!C4</f>
        <v>Why physical exams are important.</v>
      </c>
      <c r="AF92" s="187" t="str">
        <f>IF('Personal Fitness'!E4="","",'Personal Fitness'!E4)</f>
        <v/>
      </c>
      <c r="AG92" s="66"/>
      <c r="AI92" s="186">
        <f>Sustainability!B4</f>
        <v>2</v>
      </c>
      <c r="AJ92" s="183" t="str">
        <f>Sustainability!C4</f>
        <v>Do A and either B OR C of the following:</v>
      </c>
      <c r="AK92" s="187" t="str">
        <f>IF(Sustainability!E4="","",Sustainability!E4)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Science'!E7="","",'Environmental Science'!E7)</f>
        <v/>
      </c>
      <c r="W93" s="66"/>
      <c r="Y93" s="184" t="str">
        <f>'First Aid'!B6</f>
        <v>2c</v>
      </c>
      <c r="Z93" s="183" t="str">
        <f>'First Aid'!C6</f>
        <v>Explain the standard precautions as applied to blood borne pathogens.</v>
      </c>
      <c r="AA93" s="185" t="str">
        <f>IF('First Aid'!E6="","",'First Aid'!E6)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Fitness'!E5="","",'Personal Fitness'!E5)</f>
        <v/>
      </c>
      <c r="AG93" s="66"/>
      <c r="AI93" s="186"/>
      <c r="AJ93" s="183" t="str">
        <f>Sustainability!C5</f>
        <v>Water</v>
      </c>
      <c r="AK93" s="187" t="str">
        <f>IF(Sustainability!E5="","",Sustainability!E5)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Community'!E6="", "", 'Citizenship in the Community'!E6)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IF(Communication!E5="","",Communication!E5)</f>
        <v/>
      </c>
      <c r="N94" s="66"/>
      <c r="O94" s="313"/>
      <c r="P94" s="290"/>
      <c r="Q94" s="314"/>
      <c r="R94" s="66"/>
      <c r="T94" s="321"/>
      <c r="U94" s="174" t="str">
        <f>'Environmental Science'!C8</f>
        <v>• Biosphere</v>
      </c>
      <c r="V94" s="185" t="str">
        <f>IF('Environmental Science'!E8="","",'Environmental Science'!E8)</f>
        <v/>
      </c>
      <c r="W94" s="66"/>
      <c r="Y94" s="184" t="str">
        <f>'First Aid'!B7</f>
        <v>2d</v>
      </c>
      <c r="Z94" s="183" t="str">
        <f>'First Aid'!C7</f>
        <v>Prepare a first-aid kit for your home. Display and discuss its contents with your counselor.</v>
      </c>
      <c r="AA94" s="185" t="str">
        <f>IF('First Aid'!E7="","",'First Aid'!E7)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IF(Sustainability!E6="","",Sustainability!E6)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Community'!E7="", "", 'Citizenship in the Community'!E7)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IF(Cooking!E50="","",Cooking!E50)</f>
        <v/>
      </c>
      <c r="R95" s="66"/>
      <c r="T95" s="321"/>
      <c r="U95" s="174" t="str">
        <f>'Environmental Science'!C9</f>
        <v>• Symbiosis</v>
      </c>
      <c r="V95" s="185" t="str">
        <f>IF('Environmental Science'!E9="","",'Environmental Science'!E9)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Aid'!E8="","",'First Aid'!E8)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Community'!E8="", "", 'Citizenship in the Community'!E8)</f>
        <v/>
      </c>
      <c r="H96" s="66"/>
      <c r="I96" s="66"/>
      <c r="J96" s="291"/>
      <c r="K96" s="294"/>
      <c r="L96" s="292"/>
      <c r="N96" s="66"/>
      <c r="O96" s="313"/>
      <c r="P96" s="290"/>
      <c r="Q96" s="314"/>
      <c r="R96" s="66"/>
      <c r="T96" s="321"/>
      <c r="U96" s="174" t="str">
        <f>'Environmental Science'!C10</f>
        <v>• Niche</v>
      </c>
      <c r="V96" s="185" t="str">
        <f>IF('Environmental Science'!E10="","",'Environmental Science'!E10)</f>
        <v/>
      </c>
      <c r="W96" s="66"/>
      <c r="Y96" s="313"/>
      <c r="Z96" s="290"/>
      <c r="AA96" s="314"/>
      <c r="AD96" s="186" t="str">
        <f>'Personal Fitness'!B6</f>
        <v>iii</v>
      </c>
      <c r="AE96" s="188" t="str">
        <f>'Personal Fitness'!C6</f>
        <v>Diseases that can be prevented and how.</v>
      </c>
      <c r="AF96" s="187" t="str">
        <f>IF('Personal Fitness'!E6="","",'Personal Fitness'!E6)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Science'!E11="","",'Environmental Science'!E11)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Aid'!E9="","",'First Aid'!E9)</f>
        <v/>
      </c>
      <c r="AD97" s="186" t="str">
        <f>'Personal Fitness'!B7</f>
        <v>iv</v>
      </c>
      <c r="AE97" s="188" t="str">
        <f>'Personal Fitness'!C7</f>
        <v>The seven warning signs of cancer.</v>
      </c>
      <c r="AF97" s="187" t="str">
        <f>IF('Personal Fitness'!E7="","",'Personal Fitness'!E7)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Community'!E9="", "", 'Citizenship in the Community'!E9)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IF(Cooking!E51="","",Cooking!E51)</f>
        <v/>
      </c>
      <c r="R98" s="66"/>
      <c r="T98" s="321"/>
      <c r="U98" s="174" t="str">
        <f>'Environmental Science'!C12</f>
        <v>• Conservation</v>
      </c>
      <c r="V98" s="185" t="str">
        <f>IF('Environmental Science'!E12="","",'Environmental Science'!E12)</f>
        <v/>
      </c>
      <c r="W98" s="66"/>
      <c r="Y98" s="313"/>
      <c r="Z98" s="290"/>
      <c r="AA98" s="314"/>
      <c r="AD98" s="186" t="str">
        <f>'Personal Fitness'!B8</f>
        <v>v</v>
      </c>
      <c r="AE98" s="188" t="str">
        <f>'Personal Fitness'!C8</f>
        <v>The youth risk factors that affect cardiovascular fitness in adulthood.</v>
      </c>
      <c r="AF98" s="187" t="str">
        <f>IF('Personal Fitness'!E8="","",'Personal Fitness'!E8)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Science'!E13="","",'Environmental Science'!E13)</f>
        <v/>
      </c>
      <c r="W99" s="66"/>
      <c r="Y99" s="184" t="str">
        <f>'First Aid'!B10</f>
        <v>3c</v>
      </c>
      <c r="Z99" s="183" t="str">
        <f>'First Aid'!C10</f>
        <v>Explain the use of an automated external defibrillator (AED).</v>
      </c>
      <c r="AA99" s="185" t="str">
        <f>IF('First Aid'!E10="","",'First Aid'!E10)</f>
        <v/>
      </c>
      <c r="AD99" s="291" t="str">
        <f>'Personal Fitness'!B9</f>
        <v>1b</v>
      </c>
      <c r="AE99" s="290" t="str">
        <f>'Personal Fitness'!C9</f>
        <v>Have a dental examination. Get a statement saying that your teeth have been checked and cared for. Tell how to care for your teeth.</v>
      </c>
      <c r="AF99" s="292" t="str">
        <f>IF('Personal Fitness'!E9="","",'Personal Fitness'!E9)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IF(Sustainability!E7="","",Sustainability!E7)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Community'!E10="", "", 'Citizenship in the Community'!E10)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IF(Communication!E6="","",Communication!E6)</f>
        <v/>
      </c>
      <c r="N100" s="66"/>
      <c r="O100" s="313"/>
      <c r="P100" s="290"/>
      <c r="Q100" s="314"/>
      <c r="R100" s="66"/>
      <c r="T100" s="321"/>
      <c r="U100" s="174" t="str">
        <f>'Environmental Science'!C14</f>
        <v>• Endangered species</v>
      </c>
      <c r="V100" s="185" t="str">
        <f>IF('Environmental Science'!E14="","",'Environmental Science'!E14)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Aid'!E11="","",'First Aid'!E11)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Science'!E15="","",'Environmental Science'!E15)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Fitness'!E10="","",'Personal Fitness'!E10)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Community'!E11="", "", 'Citizenship in the Community'!E11)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IF(Cooking!E52="","",Cooking!E52)</f>
        <v/>
      </c>
      <c r="R102" s="66"/>
      <c r="T102" s="321"/>
      <c r="U102" s="174" t="str">
        <f>'Environmental Science'!C16</f>
        <v>• Pollution prevention</v>
      </c>
      <c r="V102" s="185" t="str">
        <f>IF('Environmental Science'!E16="","",'Environmental Science'!E16)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Community'!E12="", "", 'Citizenship in the Community'!E12)</f>
        <v/>
      </c>
      <c r="H103" s="66"/>
      <c r="I103" s="66"/>
      <c r="J103" s="291"/>
      <c r="K103" s="294"/>
      <c r="L103" s="292"/>
      <c r="N103" s="66"/>
      <c r="O103" s="313"/>
      <c r="P103" s="290"/>
      <c r="Q103" s="314"/>
      <c r="R103" s="66"/>
      <c r="T103" s="321"/>
      <c r="U103" s="174" t="str">
        <f>'Environmental Science'!C17</f>
        <v>• Brownfield</v>
      </c>
      <c r="V103" s="185" t="str">
        <f>IF('Environmental Science'!E17="","",'Environmental Science'!E17)</f>
        <v/>
      </c>
      <c r="W103" s="66"/>
      <c r="Y103" s="313" t="str">
        <f>'First Aid'!B12</f>
        <v>3e</v>
      </c>
      <c r="Z103" s="290" t="str">
        <f>'First Aid'!C12</f>
        <v>Explain when a bee sting could be life threatening and what action should be taken for prevention and for first aid.</v>
      </c>
      <c r="AA103" s="314" t="str">
        <f>IF('First Aid'!E12="","",'First Aid'!E12)</f>
        <v/>
      </c>
      <c r="AD103" s="186" t="str">
        <f>'Personal Fitness'!B11</f>
        <v>a</v>
      </c>
      <c r="AE103" s="188" t="str">
        <f>'Personal Fitness'!C11</f>
        <v>Components of personal fitness.</v>
      </c>
      <c r="AF103" s="187" t="str">
        <f>IF('Personal Fitness'!E11="","",'Personal Fitness'!E11)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IF(Sustainability!E8="","",Sustainability!E8)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Community'!E13="", "", 'Citizenship in the Community'!E13)</f>
        <v/>
      </c>
      <c r="H104" s="66"/>
      <c r="I104" s="66"/>
      <c r="J104" s="291"/>
      <c r="K104" s="294"/>
      <c r="L104" s="292"/>
      <c r="N104" s="66"/>
      <c r="O104" s="313"/>
      <c r="P104" s="290"/>
      <c r="Q104" s="314"/>
      <c r="R104" s="66"/>
      <c r="T104" s="321"/>
      <c r="U104" s="174" t="str">
        <f>'Environmental Science'!C18</f>
        <v>• Ozone</v>
      </c>
      <c r="V104" s="185" t="str">
        <f>IF('Environmental Science'!E18="","",'Environmental Science'!E18)</f>
        <v/>
      </c>
      <c r="W104" s="66"/>
      <c r="Y104" s="313"/>
      <c r="Z104" s="290"/>
      <c r="AA104" s="314"/>
      <c r="AD104" s="186" t="str">
        <f>'Personal Fitness'!B12</f>
        <v>b</v>
      </c>
      <c r="AE104" s="188" t="str">
        <f>'Personal Fitness'!C12</f>
        <v>Reasons for being fit in all components.</v>
      </c>
      <c r="AF104" s="187" t="str">
        <f>IF('Personal Fitness'!E12="","",'Personal Fitness'!E12)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IF(Communication!E7="","",Communication!E7)</f>
        <v/>
      </c>
      <c r="N105" s="66"/>
      <c r="R105" s="66"/>
      <c r="T105" s="321"/>
      <c r="U105" s="174" t="str">
        <f>'Environmental Science'!C19</f>
        <v>• Watershed</v>
      </c>
      <c r="V105" s="185" t="str">
        <f>IF('Environmental Science'!E19="","",'Environmental Science'!E19)</f>
        <v/>
      </c>
      <c r="W105" s="66"/>
      <c r="Y105" s="313" t="str">
        <f>'First Aid'!B13</f>
        <v>3f</v>
      </c>
      <c r="Z105" s="290" t="str">
        <f>'First Aid'!C13</f>
        <v>Explain the symptoms of heatstroke and what action should be taken for first aid and for prevention.</v>
      </c>
      <c r="AA105" s="314" t="str">
        <f>IF('First Aid'!E13="","",'First Aid'!E13)</f>
        <v/>
      </c>
      <c r="AD105" s="186" t="str">
        <f>'Personal Fitness'!B13</f>
        <v>c</v>
      </c>
      <c r="AE105" s="188" t="str">
        <f>'Personal Fitness'!C13</f>
        <v>What it means to be mentally healthy.</v>
      </c>
      <c r="AF105" s="187" t="str">
        <f>IF('Personal Fitness'!E13="","",'Personal Fitness'!E13)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Science'!E20="","",'Environmental Science'!E20)</f>
        <v/>
      </c>
      <c r="W106" s="66"/>
      <c r="Y106" s="313"/>
      <c r="Z106" s="290"/>
      <c r="AA106" s="314"/>
      <c r="AD106" s="186" t="str">
        <f>'Personal Fitness'!B14</f>
        <v>d</v>
      </c>
      <c r="AE106" s="188" t="str">
        <f>'Personal Fitness'!C14</f>
        <v>What it means to be physically healthy and fit.</v>
      </c>
      <c r="AF106" s="187" t="str">
        <f>IF('Personal Fitness'!E14="","",'Personal Fitness'!E14)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Community'!E14="", "", 'Citizenship in the Community'!E14)</f>
        <v/>
      </c>
      <c r="H107" s="66"/>
      <c r="I107" s="66"/>
      <c r="J107" s="291"/>
      <c r="K107" s="294"/>
      <c r="L107" s="292"/>
      <c r="N107" s="66"/>
      <c r="O107" s="299"/>
      <c r="P107" s="299"/>
      <c r="Q107" s="299"/>
      <c r="R107" s="66"/>
      <c r="T107" s="321"/>
      <c r="U107" s="174" t="str">
        <f>'Environmental Science'!C21</f>
        <v>• Nonpoint source</v>
      </c>
      <c r="V107" s="185" t="str">
        <f>IF('Environmental Science'!E21="","",'Environmental Science'!E21)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Aid'!E14="","",'First Aid'!E14)</f>
        <v/>
      </c>
      <c r="AD107" s="186" t="str">
        <f>'Personal Fitness'!B15</f>
        <v>e</v>
      </c>
      <c r="AE107" s="188" t="str">
        <f>'Personal Fitness'!C15</f>
        <v>What it means to be socially healthy. Discuss your activity in the areas of healthy social fitness.</v>
      </c>
      <c r="AF107" s="187" t="str">
        <f>IF('Personal Fitness'!E15="","",'Personal Fitness'!E15)</f>
        <v/>
      </c>
      <c r="AG107" s="66"/>
      <c r="AI107" s="186"/>
      <c r="AJ107" s="183" t="str">
        <f>Sustainability!C9</f>
        <v>Food</v>
      </c>
      <c r="AK107" s="187" t="str">
        <f>IF(Sustainability!E9="","",Sustainability!E9)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Community'!E15="", "", 'Citizenship in the Community'!E15)</f>
        <v/>
      </c>
      <c r="H108" s="66"/>
      <c r="I108" s="66"/>
      <c r="J108" s="186">
        <f>Communication!B8</f>
        <v>2</v>
      </c>
      <c r="K108" s="195" t="str">
        <f>Communication!C8</f>
        <v>Do ONE</v>
      </c>
      <c r="L108" s="187" t="str">
        <f>IF(Communication!E8="","",Communication!E8)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IF(Cycling!E3="","",Cycling!E3)</f>
        <v/>
      </c>
      <c r="R108" s="66"/>
      <c r="T108" s="321"/>
      <c r="U108" s="174" t="str">
        <f>'Environmental Science'!C22</f>
        <v>• Hybrid vehicle</v>
      </c>
      <c r="V108" s="185" t="str">
        <f>IF('Environmental Science'!E22="","",'Environmental Science'!E22)</f>
        <v/>
      </c>
      <c r="W108" s="66"/>
      <c r="Y108" s="313"/>
      <c r="Z108" s="290"/>
      <c r="AA108" s="314"/>
      <c r="AD108" s="186" t="str">
        <f>'Personal Fitness'!B16</f>
        <v>f</v>
      </c>
      <c r="AE108" s="188" t="str">
        <f>'Personal Fitness'!C16</f>
        <v>What you can do to prevent social, emotional, or mental problems.</v>
      </c>
      <c r="AF108" s="187" t="str">
        <f>IF('Personal Fitness'!E16="","",'Personal Fitness'!E16)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IF(Sustainability!E10="","",Sustainability!E10)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IF(Communication!E9="","",Communication!E9)</f>
        <v/>
      </c>
      <c r="N109" s="66"/>
      <c r="O109" s="313"/>
      <c r="P109" s="290"/>
      <c r="Q109" s="314"/>
      <c r="R109" s="66"/>
      <c r="T109" s="322"/>
      <c r="U109" s="174" t="str">
        <f>'Environmental Science'!C23</f>
        <v>• Fuel cell</v>
      </c>
      <c r="V109" s="185" t="str">
        <f>IF('Environmental Science'!E23="","",'Environmental Science'!E23)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Fitness'!E17="","",'Personal Fitness'!E17)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Science'!E24="","",'Environmental Science'!E24)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Aid'!E15="","",'First Aid'!E15)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IF(Cycling!E4="","",Cycling!E4)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Science'!E25="","",'Environmental Science'!E25)</f>
        <v/>
      </c>
      <c r="Y111" s="313"/>
      <c r="Z111" s="290"/>
      <c r="AA111" s="314"/>
      <c r="AD111" s="186" t="str">
        <f>'Personal Fitness'!B18</f>
        <v>3b</v>
      </c>
      <c r="AE111" s="183" t="str">
        <f>'Personal Fitness'!C18</f>
        <v>Are you immunized and vaccinated according to the advice of your health-care provider?</v>
      </c>
      <c r="AF111" s="187" t="str">
        <f>IF('Personal Fitness'!E18="","",'Personal Fitness'!E18)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IF(Sustainability!E11="","",Sustainability!E11)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Community'!E16="", "", 'Citizenship in the Community'!E16)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IF(Communication!E10="","",Communication!E10)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Fitness'!E19="","",'Personal Fitness'!E19)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Science'!E26="","",'Environmental Science'!E26)</f>
        <v/>
      </c>
      <c r="W113" s="66"/>
      <c r="Y113" s="313" t="str">
        <f>'First Aid'!B16</f>
        <v>5a</v>
      </c>
      <c r="Z113" s="290" t="str">
        <f>'First Aid'!C16</f>
        <v>Describe the symptoms, proper first-aid procedures, and possible prevention measures for hypothermia</v>
      </c>
      <c r="AA113" s="314" t="str">
        <f>IF('First Aid'!E16="","",'First Aid'!E16)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Community'!E17="", "", 'Citizenship in the Community'!E17)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Fitness'!E20="","",'Personal Fitness'!E20)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IF(Sustainability!E12="","",Sustainability!E12)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IF(Communication!E11="","",Communication!E11)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IF(Cycling!E5="","",Cycling!E5)</f>
        <v/>
      </c>
      <c r="R115" s="66"/>
      <c r="T115" s="184" t="str">
        <f>'Environmental Science'!B27</f>
        <v>A3</v>
      </c>
      <c r="U115" s="183" t="str">
        <f>'Environmental Science'!C27</f>
        <v>Discuss what is an ecosystem. Tell how it is maintained in nature and how it survives.</v>
      </c>
      <c r="V115" s="185" t="str">
        <f>IF('Environmental Science'!E27="","",'Environmental Science'!E27)</f>
        <v/>
      </c>
      <c r="W115" s="66"/>
      <c r="Y115" s="313" t="str">
        <f>'First Aid'!B17</f>
        <v>5b</v>
      </c>
      <c r="Z115" s="290" t="str">
        <f>'First Aid'!C17</f>
        <v>Describe the symptoms, proper first-aid procedures, and possible prevention measures for convulsion/seizure</v>
      </c>
      <c r="AA115" s="314" t="str">
        <f>IF('First Aid'!E17="","",'First Aid'!E17)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Community'!E18="", "", 'Citizenship in the Community'!E18)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IF(Communication!E12="","",Communication!E12)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Science'!E28="","",'Environmental Science'!E28)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Fitness'!E21="","",'Personal Fitness'!E21)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Community'!E19="", "", 'Citizenship in the Community'!E19)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IF(Cycling!E6="","",Cycling!E6)</f>
        <v/>
      </c>
      <c r="R117" s="63"/>
      <c r="T117" s="313"/>
      <c r="U117" s="290"/>
      <c r="V117" s="314"/>
      <c r="W117" s="63"/>
      <c r="Y117" s="313" t="str">
        <f>'First Aid'!B18</f>
        <v>5c</v>
      </c>
      <c r="Z117" s="290" t="str">
        <f>'First Aid'!C18</f>
        <v>Describe the symptoms, proper first-aid procedures, and possible prevention measures for frostbite</v>
      </c>
      <c r="AA117" s="314" t="str">
        <f>IF('First Aid'!E18="","",'First Aid'!E18)</f>
        <v/>
      </c>
      <c r="AD117" s="291"/>
      <c r="AE117" s="290"/>
      <c r="AF117" s="292"/>
      <c r="AG117" s="63"/>
      <c r="AI117" s="186"/>
      <c r="AJ117" s="183" t="str">
        <f>Sustainability!C13</f>
        <v>Community</v>
      </c>
      <c r="AK117" s="187" t="str">
        <f>IF(Sustainability!E13="","",Sustainability!E13)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Science'!E29="","",'Environmental Science'!E29)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Fitness'!E22="","",'Personal Fitness'!E22)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IF(Sustainability!E14="","",Sustainability!E14)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IF(Cycling!E7="","",Cycling!E7)</f>
        <v/>
      </c>
      <c r="R119" s="63"/>
      <c r="T119" s="313"/>
      <c r="U119" s="290"/>
      <c r="V119" s="314"/>
      <c r="W119" s="63"/>
      <c r="Y119" s="313" t="str">
        <f>'First Aid'!B19</f>
        <v>5d</v>
      </c>
      <c r="Z119" s="290" t="str">
        <f>'First Aid'!C19</f>
        <v>Describe the symptoms, proper first-aid procedures, and possible prevention measures for dehydration</v>
      </c>
      <c r="AA119" s="314" t="str">
        <f>IF('First Aid'!E19="","",'First Aid'!E19)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Fitness'!E23="","",'Personal Fitness'!E23)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Community'!E20="", "", 'Citizenship in the Community'!E20)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IF(Communication!E13="","",Communication!E13)</f>
        <v/>
      </c>
      <c r="N121" s="63"/>
      <c r="O121" s="184" t="str">
        <f>Cycling!B8</f>
        <v>3a</v>
      </c>
      <c r="P121" s="183" t="str">
        <f>Cycling!C8</f>
        <v>Show all points that need regular lubrication</v>
      </c>
      <c r="Q121" s="185" t="str">
        <f>IF(Cycling!E8="","",Cycling!E8)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Aid'!E20="","",'First Aid'!E20)</f>
        <v/>
      </c>
      <c r="AD121" s="186" t="str">
        <f>'Personal Fitness'!B24</f>
        <v>3h</v>
      </c>
      <c r="AE121" s="183" t="str">
        <f>'Personal Fitness'!C24</f>
        <v>Do you sleep well at night and wake up feeling ready to start the new day?</v>
      </c>
      <c r="AF121" s="187" t="str">
        <f>IF('Personal Fitness'!E24="","",'Personal Fitness'!E24)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IF(Cycling!E9="","",Cycling!E9)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Science'!E30="","",'Environmental Science'!E30)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Fitness'!E25="","",'Personal Fitness'!E25)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IF(Sustainability!E15="","",Sustainability!E15)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IF(Cycling!E10="","",Cycling!E10)</f>
        <v/>
      </c>
      <c r="R123" s="63"/>
      <c r="T123" s="313"/>
      <c r="U123" s="290"/>
      <c r="V123" s="314"/>
      <c r="W123" s="63"/>
      <c r="Y123" s="184" t="str">
        <f>'First Aid'!B21</f>
        <v>5f</v>
      </c>
      <c r="Z123" s="183" t="str">
        <f>'First Aid'!C21</f>
        <v>Describe the symptoms, proper first-aid procedures, and possible prevention measures for burns</v>
      </c>
      <c r="AA123" s="185" t="str">
        <f>IF('First Aid'!E21="","",'First Aid'!E21)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IF(Cycling!E11="","",Cycling!E11)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Science'!E31="","",'Environmental Science'!E31)</f>
        <v/>
      </c>
      <c r="W124" s="63"/>
      <c r="Y124" s="313" t="str">
        <f>'First Aid'!B22</f>
        <v>5g</v>
      </c>
      <c r="Z124" s="290" t="str">
        <f>'First Aid'!C22</f>
        <v>Describe the symptoms, proper first-aid procedures, and possible prevention measures for abdominal pain</v>
      </c>
      <c r="AA124" s="314" t="str">
        <f>IF('First Aid'!E22="","",'First Aid'!E22)</f>
        <v/>
      </c>
      <c r="AD124" s="186" t="str">
        <f>'Personal Fitness'!B26</f>
        <v>3j</v>
      </c>
      <c r="AE124" s="183" t="str">
        <f>'Personal Fitness'!C26</f>
        <v>Do you spend quality time with your family and friends in social and recreational activities?</v>
      </c>
      <c r="AF124" s="187" t="str">
        <f>IF('Personal Fitness'!E26="","",'Personal Fitness'!E26)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IF(Communication!E14="","",Communication!E14)</f>
        <v/>
      </c>
      <c r="N125" s="63"/>
      <c r="O125" s="313">
        <f>Cycling!B12</f>
        <v>5</v>
      </c>
      <c r="P125" s="290" t="str">
        <f>Cycling!C12</f>
        <v>Show how to repair a flat by removing the tire, replacing or patching the tube, and remounting the tire.</v>
      </c>
      <c r="Q125" s="314" t="str">
        <f>IF(Cycling!E12="","",Cycling!E12)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Fitness'!E27="","",'Personal Fitness'!E27)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IF(Sustainability!E16="","",Sustainability!E16)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Science'!E32="","",'Environmental Science'!E32)</f>
        <v/>
      </c>
      <c r="Y126" s="313" t="str">
        <f>'First Aid'!B23</f>
        <v>5h</v>
      </c>
      <c r="Z126" s="290" t="str">
        <f>'First Aid'!C23</f>
        <v>Describe the symptoms, proper first-aid procedures, and possible prevention measures for loosened teeth</v>
      </c>
      <c r="AA126" s="314" t="str">
        <f>IF('First Aid'!E23="","",'First Aid'!E23)</f>
        <v/>
      </c>
      <c r="AD126" s="186" t="str">
        <f>'Personal Fitness'!B28</f>
        <v>4a</v>
      </c>
      <c r="AE126" s="183" t="str">
        <f>'Personal Fitness'!C28</f>
        <v>Explain the components of physical fitness.</v>
      </c>
      <c r="AF126" s="187" t="str">
        <f>IF('Personal Fitness'!E28="","",'Personal Fitness'!E28)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IF(Cycling!E13="","",Cycling!E13)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Fitness'!E29="","",'Personal Fitness'!E29)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Nation'!E3="", "", 'Citizenship in the Nation'!E3)</f>
        <v/>
      </c>
      <c r="J128" s="186">
        <f>Communication!B15</f>
        <v>7</v>
      </c>
      <c r="K128" s="195" t="str">
        <f>Communication!C15</f>
        <v>Do ONE</v>
      </c>
      <c r="L128" s="187" t="str">
        <f>IF(Communication!E15="","",Communication!E15)</f>
        <v/>
      </c>
      <c r="O128" s="313">
        <f>Cycling!B14</f>
        <v>7</v>
      </c>
      <c r="P128" s="290" t="str">
        <f>Cycling!C14</f>
        <v>Using the BSA buddy system, complete all the requirements for ONE of the following options: road biking OR mountain biking</v>
      </c>
      <c r="Q128" s="314" t="str">
        <f>IF(Cycling!E14="","",Cycling!E14)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Science'!E33="","",'Environmental Science'!E33)</f>
        <v/>
      </c>
      <c r="Y128" s="313" t="str">
        <f>'First Aid'!B24</f>
        <v>5i</v>
      </c>
      <c r="Z128" s="290" t="str">
        <f>'First Aid'!C24</f>
        <v>Describe the symptoms, proper first-aid procedures, and possible prevention measures for knocked out tooth</v>
      </c>
      <c r="AA128" s="314" t="str">
        <f>IF('First Aid'!E24="","",'First Aid'!E24)</f>
        <v/>
      </c>
      <c r="AD128" s="186" t="str">
        <f>'Personal Fitness'!B30</f>
        <v>4c</v>
      </c>
      <c r="AE128" s="183" t="str">
        <f>'Personal Fitness'!C30</f>
        <v>Explain the need to have a balance in all four components of physical fitness.</v>
      </c>
      <c r="AF128" s="187" t="str">
        <f>IF('Personal Fitness'!E30="","",'Personal Fitness'!E30)</f>
        <v/>
      </c>
      <c r="AI128" s="186"/>
      <c r="AJ128" s="183" t="str">
        <f>Sustainability!C17</f>
        <v>Energy</v>
      </c>
      <c r="AK128" s="187" t="str">
        <f>IF(Sustainability!E17="","",Sustainability!E17)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IF(Communication!E16="","",Communication!E16)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Fitness'!E31="","",'Personal Fitness'!E31)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IF(Sustainability!E18="","",Sustainability!E18)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Nation'!E4="", "", 'Citizenship in the Nation'!E4)</f>
        <v/>
      </c>
      <c r="H130" s="2"/>
      <c r="I130" s="2"/>
      <c r="J130" s="291"/>
      <c r="K130" s="294"/>
      <c r="L130" s="292"/>
      <c r="N130" s="2"/>
      <c r="O130" s="184" t="str">
        <f>Cycling!B15</f>
        <v>7A</v>
      </c>
      <c r="P130" s="183" t="str">
        <f>Cycling!C15</f>
        <v>Road Biking</v>
      </c>
      <c r="Q130" s="185" t="str">
        <f>IF(Cycling!E15="","",Cycling!E15)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Aid'!E25="","",'First Aid'!E25)</f>
        <v/>
      </c>
      <c r="AB130" s="2"/>
      <c r="AC130" s="2"/>
      <c r="AD130" s="186" t="str">
        <f>'Personal Fitness'!B32</f>
        <v>5a</v>
      </c>
      <c r="AE130" s="183" t="str">
        <f>'Personal Fitness'!C32</f>
        <v>Explain the importance of good nutrition.</v>
      </c>
      <c r="AF130" s="187" t="str">
        <f>IF('Personal Fitness'!E32="","",'Personal Fitness'!E32)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Nation'!E5="", "", 'Citizenship in the Nation'!E5)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IF(Communication!E17="","",Communication!E17)</f>
        <v/>
      </c>
      <c r="N131" s="2"/>
      <c r="O131" s="184">
        <f>Cycling!B16</f>
        <v>1</v>
      </c>
      <c r="P131" s="188" t="str">
        <f>Cycling!C16</f>
        <v>Take a road test with your counselor and demonstrate the following:</v>
      </c>
      <c r="Q131" s="185" t="str">
        <f>IF(Cycling!E16="","",Cycling!E16)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Science'!E34="","",'Environmental Science'!E34)</f>
        <v/>
      </c>
      <c r="W131" s="2"/>
      <c r="X131" s="2"/>
      <c r="Y131" s="313"/>
      <c r="Z131" s="290"/>
      <c r="AA131" s="314"/>
      <c r="AB131" s="2"/>
      <c r="AC131" s="2"/>
      <c r="AD131" s="186" t="str">
        <f>'Personal Fitness'!B33</f>
        <v>5b</v>
      </c>
      <c r="AE131" s="183" t="str">
        <f>'Personal Fitness'!C33</f>
        <v>Explain what good nutrition means to you.</v>
      </c>
      <c r="AF131" s="187" t="str">
        <f>IF('Personal Fitness'!E33="","",'Personal Fitness'!E33)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IF(Cycling!E17="","",Cycling!E17)</f>
        <v/>
      </c>
      <c r="R132" s="2"/>
      <c r="S132" s="2"/>
      <c r="T132" s="313"/>
      <c r="U132" s="290"/>
      <c r="V132" s="314"/>
      <c r="W132" s="2"/>
      <c r="X132" s="2"/>
      <c r="Y132" s="184">
        <f>'First Aid'!B26</f>
        <v>6</v>
      </c>
      <c r="Z132" s="183" t="str">
        <f>'First Aid'!C26</f>
        <v>Do TWO of the following</v>
      </c>
      <c r="AA132" s="185" t="str">
        <f>IF('First Aid'!E26="","",'First Aid'!E26)</f>
        <v/>
      </c>
      <c r="AB132" s="2"/>
      <c r="AC132" s="2"/>
      <c r="AD132" s="186" t="str">
        <f>'Personal Fitness'!B34</f>
        <v>5c</v>
      </c>
      <c r="AE132" s="183" t="str">
        <f>'Personal Fitness'!C34</f>
        <v>Explain how good nutrition is related to the other components of personal fitness.</v>
      </c>
      <c r="AF132" s="187" t="str">
        <f>IF('Personal Fitness'!E34="","",'Personal Fitness'!E34)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IF(Cycling!E18="","",Cycling!E18)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Aid'!E27="","",'First Aid'!E27)</f>
        <v/>
      </c>
      <c r="AB133" s="2"/>
      <c r="AC133" s="2"/>
      <c r="AD133" s="186" t="str">
        <f>'Personal Fitness'!B35</f>
        <v>5d</v>
      </c>
      <c r="AE133" s="183" t="str">
        <f>'Personal Fitness'!C35</f>
        <v>Explain the three components of a sound weight (fat) control program.</v>
      </c>
      <c r="AF133" s="187" t="str">
        <f>IF('Personal Fitness'!E35="","",'Personal Fitness'!E35)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Nation'!E6="", "", 'Citizenship in the Nation'!E6)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Science'!E35="","",'Environmental Science'!E35)</f>
        <v/>
      </c>
      <c r="W134" s="2"/>
      <c r="X134" s="2"/>
      <c r="Y134" s="313"/>
      <c r="Z134" s="315"/>
      <c r="AA134" s="314"/>
      <c r="AB134" s="2"/>
      <c r="AC134" s="2"/>
      <c r="AD134" s="291">
        <f>'Personal Fitness'!B36</f>
        <v>6</v>
      </c>
      <c r="AE134" s="183" t="str">
        <f>'Personal Fitness'!C36</f>
        <v>Record your abilities on the following tests:</v>
      </c>
      <c r="AF134" s="187" t="str">
        <f>IF('Personal Fitness'!E36="","",'Personal Fitness'!E36)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IF(Sustainability!E19="","",Sustainability!E19)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IF(Cycling!E19="","",Cycling!E19)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Aid'!E28="","",'First Aid'!E28)</f>
        <v/>
      </c>
      <c r="AB135" s="2"/>
      <c r="AC135" s="2"/>
      <c r="AD135" s="291"/>
      <c r="AE135" s="183" t="str">
        <f>'Personal Fitness'!C37</f>
        <v>Aerobic - run 9 minutes OR 1 mile.</v>
      </c>
      <c r="AF135" s="187" t="str">
        <f>IF('Personal Fitness'!E37="","",'Personal Fitness'!E37)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Nation'!E7="", "", 'Citizenship in the Nation'!E7)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IF(Communication!E18="","",Communication!E18)</f>
        <v/>
      </c>
      <c r="N136" s="2"/>
      <c r="O136" s="184" t="str">
        <f>Cycling!B20</f>
        <v>d</v>
      </c>
      <c r="P136" s="198" t="str">
        <f>Cycling!C20</f>
        <v>Demonstrate appropriate actions at a right-turn only lane when you are continuing straight.</v>
      </c>
      <c r="Q136" s="185" t="str">
        <f>IF(Cycling!E20="","",Cycling!E20)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Science'!E36="","",'Environmental Science'!E36)</f>
        <v/>
      </c>
      <c r="W136" s="2"/>
      <c r="X136" s="2"/>
      <c r="Y136" s="313"/>
      <c r="Z136" s="315"/>
      <c r="AA136" s="314"/>
      <c r="AB136" s="2"/>
      <c r="AC136" s="2"/>
      <c r="AD136" s="291"/>
      <c r="AE136" s="183" t="str">
        <f>'Personal Fitness'!C38</f>
        <v>Flexibility - Distance stretched on 4th attempt of a sit and reach.</v>
      </c>
      <c r="AF136" s="187" t="str">
        <f>IF('Personal Fitness'!E38="","",'Personal Fitness'!E38)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IF(Cycling!E21="","",Cycling!E21)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Aid'!E29="","",'First Aid'!E29)</f>
        <v/>
      </c>
      <c r="AB137" s="2"/>
      <c r="AC137" s="2"/>
      <c r="AD137" s="291"/>
      <c r="AE137" s="183" t="str">
        <f>'Personal Fitness'!C39</f>
        <v>Strength - Sit-ups done correctly in 60 seconds.</v>
      </c>
      <c r="AF137" s="187" t="str">
        <f>IF('Personal Fitness'!E39="","",'Personal Fitness'!E39)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Nation'!E8="", "", 'Citizenship in the Nation'!E8)</f>
        <v/>
      </c>
      <c r="H138" s="2"/>
      <c r="I138" s="2"/>
      <c r="J138" s="291"/>
      <c r="K138" s="294"/>
      <c r="L138" s="292"/>
      <c r="N138" s="2"/>
      <c r="O138" s="184" t="str">
        <f>Cycling!B22</f>
        <v>f</v>
      </c>
      <c r="P138" s="198" t="str">
        <f>Cycling!C22</f>
        <v>Cross railroad tracks properly.</v>
      </c>
      <c r="Q138" s="185" t="str">
        <f>IF(Cycling!E22="","",Cycling!E22)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Science'!E37="","",'Environmental Science'!E37)</f>
        <v/>
      </c>
      <c r="W138" s="2"/>
      <c r="X138" s="2"/>
      <c r="Y138" s="313"/>
      <c r="Z138" s="315"/>
      <c r="AA138" s="314"/>
      <c r="AB138" s="2"/>
      <c r="AC138" s="2"/>
      <c r="AD138" s="291"/>
      <c r="AE138" s="183" t="str">
        <f>'Personal Fitness'!C40</f>
        <v>Strength - Pull-ups done correctly in 60 seconds.</v>
      </c>
      <c r="AF138" s="187" t="str">
        <f>IF('Personal Fitness'!E40="","",'Personal Fitness'!E40)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IF(Communication!E19="","",Communication!E19)</f>
        <v/>
      </c>
      <c r="N139" s="2"/>
      <c r="O139" s="184">
        <f>Cycling!B23</f>
        <v>2</v>
      </c>
      <c r="P139" s="188" t="str">
        <f>Cycling!C23</f>
        <v>Avoiding main highways, take the following rides:</v>
      </c>
      <c r="Q139" s="185" t="str">
        <f>IF(Cycling!E23="","",Cycling!E23)</f>
        <v/>
      </c>
      <c r="R139" s="2"/>
      <c r="S139" s="2"/>
      <c r="T139" s="313"/>
      <c r="U139" s="290"/>
      <c r="V139" s="314"/>
      <c r="W139" s="2"/>
      <c r="X139" s="2"/>
      <c r="Y139" s="184">
        <f>'First Aid'!B30</f>
        <v>7</v>
      </c>
      <c r="Z139" s="183" t="str">
        <f>'First Aid'!C30</f>
        <v>Teach another Scout a first-aid skill selected by your counselor.</v>
      </c>
      <c r="AA139" s="185" t="str">
        <f>IF('First Aid'!E30="","",'First Aid'!E30)</f>
        <v/>
      </c>
      <c r="AB139" s="2"/>
      <c r="AC139" s="2"/>
      <c r="AD139" s="291"/>
      <c r="AE139" s="183" t="str">
        <f>'Personal Fitness'!C41</f>
        <v>Strength - Push-ups done correctly in 60 seconds.</v>
      </c>
      <c r="AF139" s="187" t="str">
        <f>IF('Personal Fitness'!E41="","",'Personal Fitness'!E41)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IF(Sustainability!E20="","",Sustainability!E20)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IF(Cycling!E24="","",Cycling!E24)</f>
        <v/>
      </c>
      <c r="R140" s="2"/>
      <c r="S140" s="2"/>
      <c r="T140" s="313"/>
      <c r="U140" s="290"/>
      <c r="V140" s="314"/>
      <c r="W140" s="2"/>
      <c r="X140" s="2"/>
      <c r="Y140" s="109"/>
      <c r="Z140" s="181"/>
      <c r="AA140" s="98"/>
      <c r="AB140" s="2"/>
      <c r="AC140" s="2"/>
      <c r="AD140" s="291"/>
      <c r="AE140" s="183" t="str">
        <f>'Personal Fitness'!C42</f>
        <v>Body Composition - right arm.</v>
      </c>
      <c r="AF140" s="187" t="str">
        <f>IF('Personal Fitness'!E42="","",'Personal Fitness'!E42)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Nation'!E9="", "", 'Citizenship in the Nation'!E9)</f>
        <v/>
      </c>
      <c r="H141" s="2"/>
      <c r="I141" s="2"/>
      <c r="J141" s="291"/>
      <c r="K141" s="295"/>
      <c r="L141" s="292"/>
      <c r="N141" s="2"/>
      <c r="O141" s="184" t="str">
        <f>Cycling!B25</f>
        <v>b</v>
      </c>
      <c r="P141" s="198" t="str">
        <f>Cycling!C25</f>
        <v>Two of 15 miles each.</v>
      </c>
      <c r="Q141" s="185" t="str">
        <f>IF(Cycling!E25="","",Cycling!E25)</f>
        <v/>
      </c>
      <c r="R141" s="2"/>
      <c r="S141" s="2"/>
      <c r="T141" s="313"/>
      <c r="U141" s="290"/>
      <c r="V141" s="314"/>
      <c r="W141" s="2"/>
      <c r="X141" s="2"/>
      <c r="Y141" s="109"/>
      <c r="Z141" s="181"/>
      <c r="AA141" s="98"/>
      <c r="AB141" s="2"/>
      <c r="AC141" s="2"/>
      <c r="AD141" s="291"/>
      <c r="AE141" s="183" t="str">
        <f>'Personal Fitness'!C43</f>
        <v>Body Composition - shoulders.</v>
      </c>
      <c r="AF141" s="187" t="str">
        <f>IF('Personal Fitness'!E43="","",'Personal Fitness'!E43)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IF(Communication!E20="","",Communication!E20)</f>
        <v/>
      </c>
      <c r="N142" s="2"/>
      <c r="O142" s="184" t="str">
        <f>Cycling!B26</f>
        <v>c</v>
      </c>
      <c r="P142" s="198" t="str">
        <f>Cycling!C26</f>
        <v>Two of 25 miles each.</v>
      </c>
      <c r="Q142" s="185" t="str">
        <f>IF(Cycling!E26="","",Cycling!E26)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Science'!E38="","",'Environmental Science'!E38)</f>
        <v/>
      </c>
      <c r="W142" s="2"/>
      <c r="X142" s="2"/>
      <c r="Y142" s="109"/>
      <c r="Z142" s="181"/>
      <c r="AA142" s="98"/>
      <c r="AB142" s="2"/>
      <c r="AC142" s="2"/>
      <c r="AD142" s="291"/>
      <c r="AE142" s="183" t="str">
        <f>'Personal Fitness'!C44</f>
        <v>Body Composition - chest.</v>
      </c>
      <c r="AF142" s="187" t="str">
        <f>IF('Personal Fitness'!E44="","",'Personal Fitness'!E44)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IF(Cycling!E27="","",Cycling!E27)</f>
        <v/>
      </c>
      <c r="R143" s="2"/>
      <c r="S143" s="2"/>
      <c r="T143" s="313"/>
      <c r="U143" s="290"/>
      <c r="V143" s="314"/>
      <c r="W143" s="2"/>
      <c r="X143" s="2"/>
      <c r="Y143" s="109"/>
      <c r="Z143" s="181"/>
      <c r="AA143" s="98"/>
      <c r="AB143" s="2"/>
      <c r="AC143" s="2"/>
      <c r="AD143" s="291"/>
      <c r="AE143" s="183" t="str">
        <f>'Personal Fitness'!C45</f>
        <v>Body Composition - abdomen.</v>
      </c>
      <c r="AF143" s="187" t="str">
        <f>IF('Personal Fitness'!E45="","",'Personal Fitness'!E45)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Nation'!E10="", "", 'Citizenship in the Nation'!E10)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IF(Cycling!E28="","",Cycling!E28)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Fitness'!E46="","",'Personal Fitness'!E46)</f>
        <v/>
      </c>
      <c r="AG144" s="2"/>
      <c r="AH144" s="2"/>
      <c r="AI144" s="186"/>
      <c r="AJ144" s="183" t="str">
        <f>Sustainability!C21</f>
        <v>Stuff</v>
      </c>
      <c r="AK144" s="187" t="str">
        <f>IF(Sustainability!E21="","",Sustainability!E21)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Science'!E39="","",'Environmental Science'!E39)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Fitness'!E47="","",'Personal Fitness'!E47)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IF(Sustainability!E22="","",Sustainability!E22)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IF(Cycling!E29="","",Cycling!E29)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Nation'!E11="", "", 'Citizenship in the Nation'!E11)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Nation'!E12="", "", 'Citizenship in the Nation'!E12)</f>
        <v/>
      </c>
      <c r="H148" s="2"/>
      <c r="I148" s="2"/>
      <c r="J148" s="168"/>
      <c r="K148" s="35"/>
      <c r="L148" s="98"/>
      <c r="N148" s="2"/>
      <c r="O148" s="184" t="str">
        <f>Cycling!B30</f>
        <v>7B</v>
      </c>
      <c r="P148" s="183" t="str">
        <f>Cycling!C30</f>
        <v>Mountain Biking</v>
      </c>
      <c r="Q148" s="185" t="str">
        <f>IF(Cycling!E30="","",Cycling!E30)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Science'!E40="","",'Environmental Science'!E40)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IF(Sustainability!E23="","",Sustainability!E23)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Nation'!E13="", "", 'Citizenship in the Nation'!E13)</f>
        <v/>
      </c>
      <c r="H149" s="2"/>
      <c r="I149" s="2"/>
      <c r="J149" s="168"/>
      <c r="K149" s="35"/>
      <c r="L149" s="98"/>
      <c r="N149" s="2"/>
      <c r="O149" s="184">
        <f>Cycling!B31</f>
        <v>1</v>
      </c>
      <c r="P149" s="188" t="str">
        <f>Cycling!C31</f>
        <v>Take a trail ride with your counselor and demonstrate the following:</v>
      </c>
      <c r="Q149" s="185" t="str">
        <f>IF(Cycling!E31="","",Cycling!E31)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Fitness'!E48="","",'Personal Fitness'!E48)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Nation'!E14="", "", 'Citizenship in the Nation'!E14)</f>
        <v/>
      </c>
      <c r="H150" s="2"/>
      <c r="I150" s="2"/>
      <c r="J150" s="168"/>
      <c r="K150" s="35"/>
      <c r="L150" s="98"/>
      <c r="N150" s="2"/>
      <c r="O150" s="184" t="str">
        <f>Cycling!B32</f>
        <v>a</v>
      </c>
      <c r="P150" s="198" t="str">
        <f>Cycling!C32</f>
        <v>Properly mount, pedal, and brake, including emergency stops.</v>
      </c>
      <c r="Q150" s="185" t="str">
        <f>IF(Cycling!E32="","",Cycling!E32)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IF(Sustainability!E24="","",Sustainability!E24)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Nation'!E15="", "", 'Citizenship in the Nation'!E15)</f>
        <v/>
      </c>
      <c r="H151" s="2"/>
      <c r="I151" s="2"/>
      <c r="J151" s="168"/>
      <c r="K151" s="35"/>
      <c r="L151" s="98"/>
      <c r="N151" s="2"/>
      <c r="O151" s="184" t="str">
        <f>Cycling!B33</f>
        <v>b</v>
      </c>
      <c r="P151" s="198" t="str">
        <f>Cycling!C33</f>
        <v>Show shifting skills as applicable to climbs and obstacles.</v>
      </c>
      <c r="Q151" s="185" t="str">
        <f>IF(Cycling!E33="","",Cycling!E33)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Science'!E41="","",'Environmental Science'!E41)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Nation'!E16="", "", 'Citizenship in the Nation'!E16)</f>
        <v/>
      </c>
      <c r="H152" s="2"/>
      <c r="I152" s="2"/>
      <c r="J152" s="168"/>
      <c r="K152" s="35"/>
      <c r="L152" s="98"/>
      <c r="N152" s="2"/>
      <c r="O152" s="184" t="str">
        <f>Cycling!B34</f>
        <v>c</v>
      </c>
      <c r="P152" s="198" t="str">
        <f>Cycling!C34</f>
        <v>Show proper trail etiquette to hikers and other cyclists, including when to yield the right-of-way.</v>
      </c>
      <c r="Q152" s="185" t="str">
        <f>IF(Cycling!E34="","",Cycling!E34)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Nation'!E17="", "", 'Citizenship in the Nation'!E17)</f>
        <v/>
      </c>
      <c r="H153" s="2"/>
      <c r="I153" s="2"/>
      <c r="J153" s="168"/>
      <c r="K153" s="35"/>
      <c r="L153" s="98"/>
      <c r="N153" s="2"/>
      <c r="O153" s="184" t="str">
        <f>Cycling!B35</f>
        <v>d</v>
      </c>
      <c r="P153" s="198" t="str">
        <f>Cycling!C35</f>
        <v>Show proper technique for riding up and down hills.</v>
      </c>
      <c r="Q153" s="185" t="str">
        <f>IF(Cycling!E35="","",Cycling!E35)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IF(Cycling!E36="","",Cycling!E36)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Science'!E42="","",'Environmental Science'!E42)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IF(Cycling!E37="","",Cycling!E37)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Science'!E43="","",'Environmental Science'!E43)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Nation'!E18="", "", 'Citizenship in the Nation'!E18)</f>
        <v/>
      </c>
      <c r="H157" s="2"/>
      <c r="I157" s="2"/>
      <c r="J157" s="168"/>
      <c r="K157" s="35"/>
      <c r="L157" s="98"/>
      <c r="N157" s="2"/>
      <c r="O157" s="184">
        <f>Cycling!B38</f>
        <v>2</v>
      </c>
      <c r="P157" s="188" t="str">
        <f>Cycling!C38</f>
        <v>Describe the rules of trail riding, including how to know when a trail is unsuitable for riding.</v>
      </c>
      <c r="Q157" s="185" t="str">
        <f>IF(Cycling!E38="","",Cycling!E38)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Fitness'!E49="","",'Personal Fitness'!E49)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Nation'!E19="", "", 'Citizenship in the Nation'!E19)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IF(Cycling!E39="","",Cycling!E39)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IF(Cycling!E40="","",Cycling!E40)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Science'!E44="","",'Environmental Science'!E44)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IF(Cycling!E41="","",Cycling!E41)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IF(Cycling!E42="","",Cycling!E42)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IF(Cycling!E43="","",Cycling!E43)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T160:T163"/>
    <mergeCell ref="U160:U163"/>
    <mergeCell ref="V160:V163"/>
    <mergeCell ref="E158:E160"/>
    <mergeCell ref="F158:F160"/>
    <mergeCell ref="G158:G160"/>
    <mergeCell ref="O158:O159"/>
    <mergeCell ref="P158:P159"/>
    <mergeCell ref="Q158:Q159"/>
    <mergeCell ref="O163:O165"/>
    <mergeCell ref="P163:P165"/>
    <mergeCell ref="Q163:Q165"/>
    <mergeCell ref="E153:E156"/>
    <mergeCell ref="F153:F156"/>
    <mergeCell ref="G153:G156"/>
    <mergeCell ref="AJ66:AJ68"/>
    <mergeCell ref="AK66:AK68"/>
    <mergeCell ref="T151:T153"/>
    <mergeCell ref="U151:U153"/>
    <mergeCell ref="V151:V153"/>
    <mergeCell ref="AI69:AI73"/>
    <mergeCell ref="AJ69:AJ73"/>
    <mergeCell ref="AK69:AK73"/>
    <mergeCell ref="O154:O155"/>
    <mergeCell ref="P154:P155"/>
    <mergeCell ref="Q154:Q155"/>
    <mergeCell ref="T154:T155"/>
    <mergeCell ref="U154:U155"/>
    <mergeCell ref="V154:V155"/>
    <mergeCell ref="T156:T159"/>
    <mergeCell ref="U156:U159"/>
    <mergeCell ref="V156:V159"/>
    <mergeCell ref="E138:E140"/>
    <mergeCell ref="F138:F140"/>
    <mergeCell ref="G138:G140"/>
    <mergeCell ref="T138:T141"/>
    <mergeCell ref="U138:U141"/>
    <mergeCell ref="V138:V141"/>
    <mergeCell ref="T148:T150"/>
    <mergeCell ref="U148:U150"/>
    <mergeCell ref="V148:V150"/>
    <mergeCell ref="Q144:Q145"/>
    <mergeCell ref="U142:U144"/>
    <mergeCell ref="V142:V144"/>
    <mergeCell ref="AI58:AI59"/>
    <mergeCell ref="T145:T147"/>
    <mergeCell ref="U145:U147"/>
    <mergeCell ref="V145:V147"/>
    <mergeCell ref="O146:O147"/>
    <mergeCell ref="P146:P147"/>
    <mergeCell ref="Q146:Q147"/>
    <mergeCell ref="AI63:AI65"/>
    <mergeCell ref="AI75:AI76"/>
    <mergeCell ref="AI81:AI82"/>
    <mergeCell ref="AI66:AI68"/>
    <mergeCell ref="T136:T137"/>
    <mergeCell ref="U136:U137"/>
    <mergeCell ref="V136:V137"/>
    <mergeCell ref="E136:E137"/>
    <mergeCell ref="F136:F137"/>
    <mergeCell ref="G136:G137"/>
    <mergeCell ref="J136:J138"/>
    <mergeCell ref="K136:K138"/>
    <mergeCell ref="E141:E143"/>
    <mergeCell ref="F141:F143"/>
    <mergeCell ref="G141:G143"/>
    <mergeCell ref="J142:J144"/>
    <mergeCell ref="K142:K144"/>
    <mergeCell ref="L142:L144"/>
    <mergeCell ref="T142:T144"/>
    <mergeCell ref="J139:J141"/>
    <mergeCell ref="K139:K141"/>
    <mergeCell ref="L139:L141"/>
    <mergeCell ref="L136:L138"/>
    <mergeCell ref="E144:E146"/>
    <mergeCell ref="F144:F146"/>
    <mergeCell ref="G144:G146"/>
    <mergeCell ref="O144:O145"/>
    <mergeCell ref="P144:P145"/>
    <mergeCell ref="Y137:Y138"/>
    <mergeCell ref="Z137:Z138"/>
    <mergeCell ref="AA137:AA138"/>
    <mergeCell ref="AJ58:AJ59"/>
    <mergeCell ref="AK58:AK59"/>
    <mergeCell ref="AI60:AI62"/>
    <mergeCell ref="AJ60:AJ62"/>
    <mergeCell ref="Y133:Y134"/>
    <mergeCell ref="Z133:Z134"/>
    <mergeCell ref="AA133:AA134"/>
    <mergeCell ref="AK129:AK133"/>
    <mergeCell ref="Y135:Y136"/>
    <mergeCell ref="Z135:Z136"/>
    <mergeCell ref="AA135:AA136"/>
    <mergeCell ref="T134:T135"/>
    <mergeCell ref="T131:T133"/>
    <mergeCell ref="U131:U133"/>
    <mergeCell ref="V131:V133"/>
    <mergeCell ref="AI48:AI49"/>
    <mergeCell ref="AJ48:AJ49"/>
    <mergeCell ref="Y130:Y131"/>
    <mergeCell ref="Z130:Z131"/>
    <mergeCell ref="AA130:AA131"/>
    <mergeCell ref="T128:T130"/>
    <mergeCell ref="U128:U130"/>
    <mergeCell ref="AJ63:AJ65"/>
    <mergeCell ref="AJ75:AJ76"/>
    <mergeCell ref="AJ81:AJ82"/>
    <mergeCell ref="AI129:AI133"/>
    <mergeCell ref="AJ129:AJ133"/>
    <mergeCell ref="U134:U135"/>
    <mergeCell ref="V134:V135"/>
    <mergeCell ref="AI51:AI53"/>
    <mergeCell ref="AJ51:AJ53"/>
    <mergeCell ref="AI56:AI57"/>
    <mergeCell ref="AJ56:AJ57"/>
    <mergeCell ref="E131:E133"/>
    <mergeCell ref="F131:F133"/>
    <mergeCell ref="G131:G133"/>
    <mergeCell ref="J131:J135"/>
    <mergeCell ref="K131:K135"/>
    <mergeCell ref="L131:L135"/>
    <mergeCell ref="E134:E135"/>
    <mergeCell ref="F134:F135"/>
    <mergeCell ref="G134:G135"/>
    <mergeCell ref="E128:E129"/>
    <mergeCell ref="F128:F129"/>
    <mergeCell ref="G128:G129"/>
    <mergeCell ref="O128:O129"/>
    <mergeCell ref="P128:P129"/>
    <mergeCell ref="Q128:Q129"/>
    <mergeCell ref="J129:J130"/>
    <mergeCell ref="K129:K130"/>
    <mergeCell ref="L129:L130"/>
    <mergeCell ref="E126:G127"/>
    <mergeCell ref="T126:T127"/>
    <mergeCell ref="U126:U127"/>
    <mergeCell ref="V126:V127"/>
    <mergeCell ref="Y126:Y127"/>
    <mergeCell ref="Z126:Z127"/>
    <mergeCell ref="AJ40:AJ42"/>
    <mergeCell ref="AK40:AK42"/>
    <mergeCell ref="J125:J127"/>
    <mergeCell ref="K125:K127"/>
    <mergeCell ref="L125:L127"/>
    <mergeCell ref="O125:O126"/>
    <mergeCell ref="P125:P126"/>
    <mergeCell ref="Q125:Q126"/>
    <mergeCell ref="AA126:AA127"/>
    <mergeCell ref="U124:U125"/>
    <mergeCell ref="V124:V125"/>
    <mergeCell ref="Y124:Y125"/>
    <mergeCell ref="AK48:AK49"/>
    <mergeCell ref="AK56:AK57"/>
    <mergeCell ref="AK60:AK62"/>
    <mergeCell ref="AK63:AK65"/>
    <mergeCell ref="AK75:AK76"/>
    <mergeCell ref="AK81:AK82"/>
    <mergeCell ref="T124:T125"/>
    <mergeCell ref="Y121:Y122"/>
    <mergeCell ref="Z121:Z122"/>
    <mergeCell ref="AA121:AA122"/>
    <mergeCell ref="AN51:AN52"/>
    <mergeCell ref="AO51:AO52"/>
    <mergeCell ref="AP51:AP52"/>
    <mergeCell ref="AN57:AN58"/>
    <mergeCell ref="AO57:AO58"/>
    <mergeCell ref="AP57:AP58"/>
    <mergeCell ref="T50:T53"/>
    <mergeCell ref="U50:U53"/>
    <mergeCell ref="V50:V53"/>
    <mergeCell ref="AN59:AN61"/>
    <mergeCell ref="AP62:AP63"/>
    <mergeCell ref="AO59:AO61"/>
    <mergeCell ref="AP59:AP61"/>
    <mergeCell ref="AK51:AK53"/>
    <mergeCell ref="AN62:AN63"/>
    <mergeCell ref="AO62:AO63"/>
    <mergeCell ref="E121:E124"/>
    <mergeCell ref="F121:F124"/>
    <mergeCell ref="G121:G124"/>
    <mergeCell ref="J121:J124"/>
    <mergeCell ref="K121:K124"/>
    <mergeCell ref="L121:L124"/>
    <mergeCell ref="AN43:AN46"/>
    <mergeCell ref="AO43:AO46"/>
    <mergeCell ref="AP43:AP46"/>
    <mergeCell ref="O119:O120"/>
    <mergeCell ref="P119:P120"/>
    <mergeCell ref="Q119:Q120"/>
    <mergeCell ref="Y119:Y120"/>
    <mergeCell ref="Z119:Z120"/>
    <mergeCell ref="AA119:AA120"/>
    <mergeCell ref="T118:T121"/>
    <mergeCell ref="U118:U121"/>
    <mergeCell ref="V118:V121"/>
    <mergeCell ref="Z124:Z125"/>
    <mergeCell ref="AA124:AA125"/>
    <mergeCell ref="T122:T123"/>
    <mergeCell ref="U122:U123"/>
    <mergeCell ref="V122:V123"/>
    <mergeCell ref="AN47:AN48"/>
    <mergeCell ref="T113:T114"/>
    <mergeCell ref="U113:U114"/>
    <mergeCell ref="V113:V114"/>
    <mergeCell ref="Y113:Y114"/>
    <mergeCell ref="Z113:Z114"/>
    <mergeCell ref="AA113:AA114"/>
    <mergeCell ref="AN36:AN38"/>
    <mergeCell ref="AO36:AO38"/>
    <mergeCell ref="AJ35:AJ36"/>
    <mergeCell ref="AO47:AO48"/>
    <mergeCell ref="AE49:AE50"/>
    <mergeCell ref="AF49:AF50"/>
    <mergeCell ref="E114:E115"/>
    <mergeCell ref="F114:F115"/>
    <mergeCell ref="G114:G115"/>
    <mergeCell ref="O115:O116"/>
    <mergeCell ref="P115:P116"/>
    <mergeCell ref="Q115:Q116"/>
    <mergeCell ref="J116:J120"/>
    <mergeCell ref="K116:K120"/>
    <mergeCell ref="L116:L120"/>
    <mergeCell ref="E117:E120"/>
    <mergeCell ref="F117:F120"/>
    <mergeCell ref="G117:G120"/>
    <mergeCell ref="O117:O118"/>
    <mergeCell ref="P117:P118"/>
    <mergeCell ref="Q117:Q118"/>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K109:K111"/>
    <mergeCell ref="L109:L111"/>
    <mergeCell ref="AK35:AK36"/>
    <mergeCell ref="AI35:AI36"/>
    <mergeCell ref="AJ33:AJ34"/>
    <mergeCell ref="AK33:AK34"/>
    <mergeCell ref="AI40:AI42"/>
    <mergeCell ref="E108:E111"/>
    <mergeCell ref="F108:F111"/>
    <mergeCell ref="G108:G111"/>
    <mergeCell ref="O108:O110"/>
    <mergeCell ref="P108:P110"/>
    <mergeCell ref="Q108:Q110"/>
    <mergeCell ref="J109:J111"/>
    <mergeCell ref="O106:Q107"/>
    <mergeCell ref="Y107:Y109"/>
    <mergeCell ref="L105:L107"/>
    <mergeCell ref="Y105:Y106"/>
    <mergeCell ref="AO23:AO25"/>
    <mergeCell ref="Z103:Z104"/>
    <mergeCell ref="AA103:AA104"/>
    <mergeCell ref="AN28:AN30"/>
    <mergeCell ref="AO28:AO30"/>
    <mergeCell ref="Q98:Q101"/>
    <mergeCell ref="O102:O104"/>
    <mergeCell ref="P102:P104"/>
    <mergeCell ref="Q102:Q104"/>
    <mergeCell ref="T46:T49"/>
    <mergeCell ref="U46:U49"/>
    <mergeCell ref="V46:V49"/>
    <mergeCell ref="Y51:Y52"/>
    <mergeCell ref="Z51:Z52"/>
    <mergeCell ref="AA51:AA52"/>
    <mergeCell ref="AD49:AD50"/>
    <mergeCell ref="AJ23:AJ24"/>
    <mergeCell ref="AK23:AK24"/>
    <mergeCell ref="AN32:AP33"/>
    <mergeCell ref="Z107:Z109"/>
    <mergeCell ref="AA107:AA109"/>
    <mergeCell ref="AI23:AI24"/>
    <mergeCell ref="Z105:Z106"/>
    <mergeCell ref="AA105:AA106"/>
    <mergeCell ref="AP36:AP38"/>
    <mergeCell ref="AN34:AN35"/>
    <mergeCell ref="AO34:AO35"/>
    <mergeCell ref="AP34:AP35"/>
    <mergeCell ref="AO40:AO42"/>
    <mergeCell ref="AP40:AP42"/>
    <mergeCell ref="AI33:AI34"/>
    <mergeCell ref="AP47:AP48"/>
    <mergeCell ref="L100:L104"/>
    <mergeCell ref="J94:J99"/>
    <mergeCell ref="K94:K99"/>
    <mergeCell ref="L94:L99"/>
    <mergeCell ref="AP28:AP30"/>
    <mergeCell ref="E104:E106"/>
    <mergeCell ref="F104:F106"/>
    <mergeCell ref="G104:G106"/>
    <mergeCell ref="J105:J107"/>
    <mergeCell ref="K105:K107"/>
    <mergeCell ref="E98:E99"/>
    <mergeCell ref="F98:F99"/>
    <mergeCell ref="G98:G99"/>
    <mergeCell ref="O98:O101"/>
    <mergeCell ref="P98:P101"/>
    <mergeCell ref="AP15:AP17"/>
    <mergeCell ref="AN20:AN22"/>
    <mergeCell ref="AO20:AO22"/>
    <mergeCell ref="AP20:AP22"/>
    <mergeCell ref="AI13:AI16"/>
    <mergeCell ref="O95:O97"/>
    <mergeCell ref="P95:P97"/>
    <mergeCell ref="Q95:Q97"/>
    <mergeCell ref="Y95:Y96"/>
    <mergeCell ref="Z95:Z96"/>
    <mergeCell ref="AA95:AA96"/>
    <mergeCell ref="AP23:AP25"/>
    <mergeCell ref="AP26:AP27"/>
    <mergeCell ref="AJ13:AJ16"/>
    <mergeCell ref="AK13:AK16"/>
    <mergeCell ref="Y97:Y98"/>
    <mergeCell ref="Z97:Z98"/>
    <mergeCell ref="AA97:AA98"/>
    <mergeCell ref="AI17:AI19"/>
    <mergeCell ref="AJ17:AJ19"/>
    <mergeCell ref="AK17:AK19"/>
    <mergeCell ref="AN26:AN27"/>
    <mergeCell ref="AO26:AO27"/>
    <mergeCell ref="AN23:AN25"/>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A87:AA88"/>
    <mergeCell ref="E92:E93"/>
    <mergeCell ref="F92:F93"/>
    <mergeCell ref="AP9:AP11"/>
    <mergeCell ref="AP3:AP5"/>
    <mergeCell ref="AD79:AD81"/>
    <mergeCell ref="AE79:AE81"/>
    <mergeCell ref="AF79:AF81"/>
    <mergeCell ref="AN6:AN8"/>
    <mergeCell ref="AO6:AO8"/>
    <mergeCell ref="AP6:AP8"/>
    <mergeCell ref="A85:C86"/>
    <mergeCell ref="E85:G86"/>
    <mergeCell ref="J85:L86"/>
    <mergeCell ref="O85:Q86"/>
    <mergeCell ref="T85:V86"/>
    <mergeCell ref="Y85:AA86"/>
    <mergeCell ref="O81:O84"/>
    <mergeCell ref="P81:P84"/>
    <mergeCell ref="Q81:Q84"/>
    <mergeCell ref="AN15:AN17"/>
    <mergeCell ref="AN18:AN19"/>
    <mergeCell ref="AO18:AO19"/>
    <mergeCell ref="AP18:AP19"/>
    <mergeCell ref="AI10:AI12"/>
    <mergeCell ref="AJ10:AJ12"/>
    <mergeCell ref="AK10:AK12"/>
    <mergeCell ref="AO3:AO5"/>
    <mergeCell ref="P73:P74"/>
    <mergeCell ref="Q73:Q74"/>
    <mergeCell ref="AD157:AD159"/>
    <mergeCell ref="AE157:AE159"/>
    <mergeCell ref="AF157:AF159"/>
    <mergeCell ref="AI157:AI159"/>
    <mergeCell ref="AN9:AN11"/>
    <mergeCell ref="AO9:AO11"/>
    <mergeCell ref="P92:P94"/>
    <mergeCell ref="Q92:Q94"/>
    <mergeCell ref="T90:T109"/>
    <mergeCell ref="Y91:Y92"/>
    <mergeCell ref="Z91:Z92"/>
    <mergeCell ref="AA91:AA92"/>
    <mergeCell ref="Q89:Q91"/>
    <mergeCell ref="Y89:Y90"/>
    <mergeCell ref="Z89:Z90"/>
    <mergeCell ref="AA89:AA90"/>
    <mergeCell ref="AO15:AO17"/>
    <mergeCell ref="Y100:Y102"/>
    <mergeCell ref="Z100:Z102"/>
    <mergeCell ref="Y103:Y104"/>
    <mergeCell ref="AA100:AA102"/>
    <mergeCell ref="AJ157:AJ159"/>
    <mergeCell ref="AK157:AK159"/>
    <mergeCell ref="AD74:AD75"/>
    <mergeCell ref="AE74:AE75"/>
    <mergeCell ref="AF74:AF75"/>
    <mergeCell ref="O76:O79"/>
    <mergeCell ref="P76:P79"/>
    <mergeCell ref="Q76:Q79"/>
    <mergeCell ref="AN3:AN5"/>
    <mergeCell ref="O92:O94"/>
    <mergeCell ref="Y110:Y112"/>
    <mergeCell ref="Z110:Z112"/>
    <mergeCell ref="AA110:AA112"/>
    <mergeCell ref="AN40:AN42"/>
    <mergeCell ref="T116:T117"/>
    <mergeCell ref="U116:U117"/>
    <mergeCell ref="V116:V117"/>
    <mergeCell ref="V128:V130"/>
    <mergeCell ref="Y128:Y129"/>
    <mergeCell ref="Z128:Z129"/>
    <mergeCell ref="AA128:AA129"/>
    <mergeCell ref="O133:O134"/>
    <mergeCell ref="P133:P134"/>
    <mergeCell ref="Q133:Q134"/>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J145:AJ147"/>
    <mergeCell ref="AK145:AK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P64:P66"/>
    <mergeCell ref="Q64:Q66"/>
    <mergeCell ref="AE145:AE148"/>
    <mergeCell ref="AF145:AF148"/>
    <mergeCell ref="AI145:AI147"/>
    <mergeCell ref="P67:P68"/>
    <mergeCell ref="Q67:Q68"/>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D57:AD58"/>
    <mergeCell ref="AE57:AE58"/>
    <mergeCell ref="AF57:AF58"/>
    <mergeCell ref="T58:T59"/>
    <mergeCell ref="U58:U59"/>
    <mergeCell ref="V58:V59"/>
    <mergeCell ref="T68:T69"/>
    <mergeCell ref="U68:U69"/>
    <mergeCell ref="V68:V69"/>
    <mergeCell ref="T71:T73"/>
    <mergeCell ref="U71:U73"/>
    <mergeCell ref="V71:V73"/>
    <mergeCell ref="AD134:AD144"/>
    <mergeCell ref="V54:V55"/>
    <mergeCell ref="O57:O58"/>
    <mergeCell ref="P57:P58"/>
    <mergeCell ref="Q57:Q58"/>
    <mergeCell ref="O59:O62"/>
    <mergeCell ref="E63:E65"/>
    <mergeCell ref="F63:F65"/>
    <mergeCell ref="G63:G65"/>
    <mergeCell ref="O64:O66"/>
    <mergeCell ref="O67:O68"/>
    <mergeCell ref="O70:O72"/>
    <mergeCell ref="P70:P72"/>
    <mergeCell ref="Q70:Q72"/>
    <mergeCell ref="O73:O74"/>
    <mergeCell ref="G92:G93"/>
    <mergeCell ref="E100:E101"/>
    <mergeCell ref="F100:F101"/>
    <mergeCell ref="E96:E97"/>
    <mergeCell ref="F96:F97"/>
    <mergeCell ref="G96:G97"/>
    <mergeCell ref="G100:G101"/>
    <mergeCell ref="J100:J104"/>
    <mergeCell ref="K100:K104"/>
    <mergeCell ref="G44:G46"/>
    <mergeCell ref="E54:E55"/>
    <mergeCell ref="F54:F55"/>
    <mergeCell ref="G54:G55"/>
    <mergeCell ref="O54:O56"/>
    <mergeCell ref="P54:P56"/>
    <mergeCell ref="Q54:Q56"/>
    <mergeCell ref="T54:T55"/>
    <mergeCell ref="U54:U55"/>
    <mergeCell ref="J43:J45"/>
    <mergeCell ref="K43:K45"/>
    <mergeCell ref="L43:L45"/>
    <mergeCell ref="AD44:AD46"/>
    <mergeCell ref="E47:E49"/>
    <mergeCell ref="F47:F49"/>
    <mergeCell ref="G47:G49"/>
    <mergeCell ref="O47:O50"/>
    <mergeCell ref="P47:P50"/>
    <mergeCell ref="Q47:Q50"/>
    <mergeCell ref="J49:J50"/>
    <mergeCell ref="K49:K50"/>
    <mergeCell ref="L49:L50"/>
    <mergeCell ref="E50:E53"/>
    <mergeCell ref="F50:F53"/>
    <mergeCell ref="G50:G53"/>
    <mergeCell ref="J46:J47"/>
    <mergeCell ref="K46:K47"/>
    <mergeCell ref="L46:L47"/>
    <mergeCell ref="O51:O52"/>
    <mergeCell ref="P51:P52"/>
    <mergeCell ref="Q51:Q52"/>
    <mergeCell ref="E44:E46"/>
    <mergeCell ref="F44:F46"/>
    <mergeCell ref="AD122:AD123"/>
    <mergeCell ref="AE122:AE123"/>
    <mergeCell ref="AF122:AF123"/>
    <mergeCell ref="AI122:AI124"/>
    <mergeCell ref="AJ122:AJ124"/>
    <mergeCell ref="AK122:AK124"/>
    <mergeCell ref="Y44:Y45"/>
    <mergeCell ref="Z44:Z45"/>
    <mergeCell ref="AA44:AA45"/>
    <mergeCell ref="Y117:Y118"/>
    <mergeCell ref="Z117:Z118"/>
    <mergeCell ref="AA117:AA118"/>
    <mergeCell ref="Y115:Y116"/>
    <mergeCell ref="Z115:Z116"/>
    <mergeCell ref="AA115:AA116"/>
    <mergeCell ref="AK111:AK113"/>
    <mergeCell ref="AK108:AK110"/>
    <mergeCell ref="AK103:AK106"/>
    <mergeCell ref="AK99:AK102"/>
    <mergeCell ref="AK94:AK98"/>
    <mergeCell ref="AK87:AK91"/>
    <mergeCell ref="AE44:AE46"/>
    <mergeCell ref="AI125:AI127"/>
    <mergeCell ref="AJ125:AJ127"/>
    <mergeCell ref="AF44:AF46"/>
    <mergeCell ref="AK125:AK127"/>
    <mergeCell ref="AF114:AF115"/>
    <mergeCell ref="AI114:AI116"/>
    <mergeCell ref="AJ114:AJ116"/>
    <mergeCell ref="AK114:AK116"/>
    <mergeCell ref="AD118:AD119"/>
    <mergeCell ref="AE118:AE119"/>
    <mergeCell ref="AF118:AF119"/>
    <mergeCell ref="AI118:AI121"/>
    <mergeCell ref="AJ118:AJ121"/>
    <mergeCell ref="AK118:AK121"/>
    <mergeCell ref="AD116:AD117"/>
    <mergeCell ref="AE116:AE117"/>
    <mergeCell ref="AF116:AF117"/>
    <mergeCell ref="E31:E33"/>
    <mergeCell ref="F31:F33"/>
    <mergeCell ref="G31:G33"/>
    <mergeCell ref="O31:O33"/>
    <mergeCell ref="Y32:Y34"/>
    <mergeCell ref="Q34:Q35"/>
    <mergeCell ref="Y35:Y36"/>
    <mergeCell ref="AD114:AD115"/>
    <mergeCell ref="AE114:AE115"/>
    <mergeCell ref="Z32:Z34"/>
    <mergeCell ref="AA32:AA34"/>
    <mergeCell ref="AD36:AD37"/>
    <mergeCell ref="AE36:AE37"/>
    <mergeCell ref="AD38:AD40"/>
    <mergeCell ref="AE38:AE40"/>
    <mergeCell ref="Z35:Z36"/>
    <mergeCell ref="AA35:AA36"/>
    <mergeCell ref="E36:E38"/>
    <mergeCell ref="F36:F38"/>
    <mergeCell ref="G36:G38"/>
    <mergeCell ref="O36:O38"/>
    <mergeCell ref="P36:P38"/>
    <mergeCell ref="Q36:Q38"/>
    <mergeCell ref="J33:J38"/>
    <mergeCell ref="AD112:AD113"/>
    <mergeCell ref="AE112:AE113"/>
    <mergeCell ref="AF112:AF113"/>
    <mergeCell ref="AF36:AF37"/>
    <mergeCell ref="AF38:AF40"/>
    <mergeCell ref="AJ108:AJ110"/>
    <mergeCell ref="AI108:AI110"/>
    <mergeCell ref="AI103:AI106"/>
    <mergeCell ref="AJ103:AJ106"/>
    <mergeCell ref="AI99:AI102"/>
    <mergeCell ref="AJ99:AJ102"/>
    <mergeCell ref="AI94:AI98"/>
    <mergeCell ref="AJ94:AJ98"/>
    <mergeCell ref="AJ87:AJ91"/>
    <mergeCell ref="AE42:AE43"/>
    <mergeCell ref="AF42:AF43"/>
    <mergeCell ref="AI111:AI113"/>
    <mergeCell ref="AJ111:AJ113"/>
    <mergeCell ref="AD42:AD43"/>
    <mergeCell ref="AD109:AD110"/>
    <mergeCell ref="AE109:AE110"/>
    <mergeCell ref="AF109:AF110"/>
    <mergeCell ref="F24:F25"/>
    <mergeCell ref="G24:G25"/>
    <mergeCell ref="Y24:Y26"/>
    <mergeCell ref="Z24:Z26"/>
    <mergeCell ref="AA24:AA26"/>
    <mergeCell ref="F29:F30"/>
    <mergeCell ref="G29:G30"/>
    <mergeCell ref="Y29:Y31"/>
    <mergeCell ref="Z29:Z31"/>
    <mergeCell ref="AA29:AA31"/>
    <mergeCell ref="K33:K38"/>
    <mergeCell ref="L33:L38"/>
    <mergeCell ref="O34:O35"/>
    <mergeCell ref="P34:P35"/>
    <mergeCell ref="P31:P33"/>
    <mergeCell ref="Q31:Q33"/>
    <mergeCell ref="T32:T35"/>
    <mergeCell ref="AD28:AD29"/>
    <mergeCell ref="AE28:AE29"/>
    <mergeCell ref="AF28:AF29"/>
    <mergeCell ref="J41:J42"/>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G26:G27"/>
    <mergeCell ref="Y27:Y28"/>
    <mergeCell ref="Z27:Z28"/>
    <mergeCell ref="AA27:AA28"/>
    <mergeCell ref="E29:E30"/>
    <mergeCell ref="O21:O22"/>
    <mergeCell ref="P21:P22"/>
    <mergeCell ref="Q21:Q22"/>
    <mergeCell ref="G16:G17"/>
    <mergeCell ref="Y16:Y17"/>
    <mergeCell ref="Z16:Z17"/>
    <mergeCell ref="K15:K18"/>
    <mergeCell ref="L15:L18"/>
    <mergeCell ref="AD15:AD17"/>
    <mergeCell ref="AE15:AE17"/>
    <mergeCell ref="AD21:AD23"/>
    <mergeCell ref="AE101:AE102"/>
    <mergeCell ref="AE21:AE23"/>
    <mergeCell ref="U32:U35"/>
    <mergeCell ref="V32:V35"/>
    <mergeCell ref="AE99:AE100"/>
    <mergeCell ref="AD25:AF26"/>
    <mergeCell ref="K41:K42"/>
    <mergeCell ref="L41:L42"/>
    <mergeCell ref="O42:O44"/>
    <mergeCell ref="P42:P44"/>
    <mergeCell ref="Q42:Q44"/>
    <mergeCell ref="T42:T44"/>
    <mergeCell ref="U42:U44"/>
    <mergeCell ref="V42:V44"/>
    <mergeCell ref="Y42:Y43"/>
    <mergeCell ref="O39:O41"/>
    <mergeCell ref="AD99:AD100"/>
    <mergeCell ref="AA16:AA17"/>
    <mergeCell ref="AD101:AD102"/>
    <mergeCell ref="AF18:AF20"/>
    <mergeCell ref="Y18:Y20"/>
    <mergeCell ref="Z18:Z20"/>
    <mergeCell ref="AA18:AA20"/>
    <mergeCell ref="AD18:AD20"/>
    <mergeCell ref="AE18:AE20"/>
    <mergeCell ref="AF101:AF102"/>
    <mergeCell ref="AF21:AF23"/>
    <mergeCell ref="AF99:AF100"/>
    <mergeCell ref="Z42:Z43"/>
    <mergeCell ref="AA42:AA43"/>
    <mergeCell ref="AD93:AD95"/>
    <mergeCell ref="AE93:AE95"/>
    <mergeCell ref="AF93:AF95"/>
    <mergeCell ref="AE11:AE12"/>
    <mergeCell ref="AF11:AF12"/>
    <mergeCell ref="O8:O9"/>
    <mergeCell ref="P8:P9"/>
    <mergeCell ref="Q8:Q9"/>
    <mergeCell ref="E12:E13"/>
    <mergeCell ref="F12:F13"/>
    <mergeCell ref="G12:G13"/>
    <mergeCell ref="AD13:AD14"/>
    <mergeCell ref="AE13:AE14"/>
    <mergeCell ref="AF13:AF14"/>
    <mergeCell ref="E14:E15"/>
    <mergeCell ref="F14:F15"/>
    <mergeCell ref="G14:G15"/>
    <mergeCell ref="J15:J18"/>
    <mergeCell ref="J11:J12"/>
    <mergeCell ref="K11:K12"/>
    <mergeCell ref="L11:L12"/>
    <mergeCell ref="T11:T13"/>
    <mergeCell ref="U11:U13"/>
    <mergeCell ref="V11:V13"/>
    <mergeCell ref="AI87:AI91"/>
    <mergeCell ref="T4:T5"/>
    <mergeCell ref="U4:U5"/>
    <mergeCell ref="V4:V5"/>
    <mergeCell ref="Y4:Y5"/>
    <mergeCell ref="Z4:Z5"/>
    <mergeCell ref="P3:P5"/>
    <mergeCell ref="Q3:Q5"/>
    <mergeCell ref="AD3:AD4"/>
    <mergeCell ref="AE3:AE4"/>
    <mergeCell ref="AE8:AE10"/>
    <mergeCell ref="AF8:AF10"/>
    <mergeCell ref="AD11:AD12"/>
    <mergeCell ref="P10:P11"/>
    <mergeCell ref="Q10:Q11"/>
    <mergeCell ref="Y10:Y15"/>
    <mergeCell ref="Z10:Z15"/>
    <mergeCell ref="AA10:AA15"/>
    <mergeCell ref="AD8:AD10"/>
    <mergeCell ref="AF15:AF17"/>
    <mergeCell ref="P39:P41"/>
    <mergeCell ref="Q39:Q41"/>
    <mergeCell ref="AI26:AI27"/>
    <mergeCell ref="A1:C2"/>
    <mergeCell ref="E1:G2"/>
    <mergeCell ref="J1:L2"/>
    <mergeCell ref="O1:Q2"/>
    <mergeCell ref="T1:V2"/>
    <mergeCell ref="Y1:AA2"/>
    <mergeCell ref="AF3:AF4"/>
    <mergeCell ref="AD87:AD91"/>
    <mergeCell ref="AA4:AA5"/>
    <mergeCell ref="AD5:AD7"/>
    <mergeCell ref="AE5:AE7"/>
    <mergeCell ref="AF5:AF7"/>
    <mergeCell ref="AE87:AE91"/>
    <mergeCell ref="AF87:AF91"/>
    <mergeCell ref="E8:E9"/>
    <mergeCell ref="F8:F9"/>
    <mergeCell ref="G8:G9"/>
    <mergeCell ref="J8:J10"/>
    <mergeCell ref="K8:K10"/>
    <mergeCell ref="L8:L10"/>
    <mergeCell ref="E10:E11"/>
    <mergeCell ref="F10:F11"/>
    <mergeCell ref="G10:G11"/>
    <mergeCell ref="O10:O20"/>
    <mergeCell ref="AD1:AF2"/>
    <mergeCell ref="AD85:AF86"/>
    <mergeCell ref="AI85:AK86"/>
    <mergeCell ref="E3:E4"/>
    <mergeCell ref="F3:F4"/>
    <mergeCell ref="G3:G4"/>
    <mergeCell ref="J3:J4"/>
    <mergeCell ref="K3:K4"/>
    <mergeCell ref="L3:L4"/>
    <mergeCell ref="O3:O5"/>
    <mergeCell ref="E5:E7"/>
    <mergeCell ref="F5:F7"/>
    <mergeCell ref="G5:G7"/>
    <mergeCell ref="J5:J7"/>
    <mergeCell ref="K5:K7"/>
    <mergeCell ref="L5:L7"/>
    <mergeCell ref="O6:O7"/>
    <mergeCell ref="AA6:AA9"/>
    <mergeCell ref="P6:P7"/>
    <mergeCell ref="Q6:Q7"/>
    <mergeCell ref="Y6:Y9"/>
    <mergeCell ref="Z6:Z9"/>
    <mergeCell ref="E16:E17"/>
    <mergeCell ref="F16:F17"/>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indexed="29"/>
  </sheetPr>
  <dimension ref="A1:AV180"/>
  <sheetViews>
    <sheetView showGridLines="0" view="pageBreakPreview" zoomScaleNormal="85" zoomScaleSheetLayoutView="100" zoomScalePageLayoutView="55" workbookViewId="0" xr3:uid="{2C1BA805-FFAE-53D9-94C0-3D95D45B0C9C}">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(2014)'!F3="", "", 'Camping (2014)'!F3)</f>
        <v/>
      </c>
      <c r="H3" s="63"/>
      <c r="I3" s="63"/>
      <c r="J3" s="297">
        <f>'Citizenship in the World'!B3</f>
        <v>1</v>
      </c>
      <c r="K3" s="296" t="str">
        <f>'Citizenship in the World'!C3</f>
        <v>Explain what citizenship in the world means to you and what you think it takes to be a good world citizen.</v>
      </c>
      <c r="L3" s="298" t="str">
        <f>IF('Citizenship in the World'!F3="","",'Citizenship in the World'!F3)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IF(Cooking!F3="","",Cooking!F3)</f>
        <v/>
      </c>
      <c r="R3" s="63"/>
      <c r="S3" s="63"/>
      <c r="T3" s="184">
        <f>'Emergency Prepedness'!B3</f>
        <v>1</v>
      </c>
      <c r="U3" s="183" t="str">
        <f>'Emergency Prepedness'!C3</f>
        <v>Earn the First Aid merit badge.</v>
      </c>
      <c r="V3" s="185" t="str">
        <f>IF('Emergency Prepedness'!F3="","",'Emergency Prepedness'!F3)</f>
        <v/>
      </c>
      <c r="W3" s="63"/>
      <c r="X3" s="63"/>
      <c r="Y3" s="184" t="str">
        <f>'Environmental Science'!B45</f>
        <v>G3</v>
      </c>
      <c r="Z3" s="183" t="str">
        <f>'Environmental Science'!C45</f>
        <v>Hive a swarm OR divide at least one colony of honey bees.  Explain how a hive is constructed.</v>
      </c>
      <c r="AA3" s="185" t="str">
        <f>IF('Environmental Science'!F45="","",'Environmental Science'!F45)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(2016)'!F3="","",'Hiking (2016)'!F3)</f>
        <v/>
      </c>
      <c r="AG3" s="63"/>
      <c r="AH3" s="63"/>
      <c r="AI3" s="186" t="str">
        <f>'Personal Management'!B3</f>
        <v>1a.</v>
      </c>
      <c r="AJ3" s="183" t="str">
        <f>'Personal Management'!C3</f>
        <v>Choose an item that your family might want to purchase that is considered a major expense.</v>
      </c>
      <c r="AK3" s="187" t="str">
        <f>IF('Personal Management'!F3="","",'Personal Management'!F3)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Prepedness'!F4="","",'Emergency Prepedness'!F4)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Science'!F46="","",'Environmental Science'!F46)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Management'!F4="","",'Personal Management'!F4)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(2014)'!F4="", "", 'Camping (2014)'!F4)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World'!F4="","",'Citizenship in the World'!F4)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(2016)'!F4="","",'Hiking (2016)'!F4)</f>
        <v/>
      </c>
      <c r="AG5" s="63"/>
      <c r="AH5" s="63"/>
      <c r="AI5" s="186" t="str">
        <f>'Personal Management'!B5</f>
        <v>i</v>
      </c>
      <c r="AJ5" s="188" t="str">
        <f>'Personal Management'!C5</f>
        <v>Discuss the plan with your merit badge counselor.</v>
      </c>
      <c r="AK5" s="187" t="str">
        <f>IF('Personal Management'!F5="","",'Personal Management'!F5)</f>
        <v/>
      </c>
      <c r="AL5" s="63"/>
      <c r="AM5" s="63"/>
      <c r="AN5" s="291"/>
      <c r="AO5" s="290"/>
      <c r="AP5" s="292"/>
      <c r="AQ5" s="63"/>
    </row>
    <row r="6" spans="1:43" ht="12.75" customHeight="1" x14ac:dyDescent="0.15">
      <c r="A6" s="71" t="s">
        <v>80</v>
      </c>
      <c r="B6" s="178" t="s">
        <v>15</v>
      </c>
      <c r="C6" s="72" t="str">
        <f>'Camping (2014)'!F2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IF(Cooking!F4="","",Cooking!F4)</f>
        <v/>
      </c>
      <c r="R6" s="78"/>
      <c r="S6" s="78"/>
      <c r="T6" s="184" t="str">
        <f>'Emergency Prepedness'!B5</f>
        <v>i</v>
      </c>
      <c r="U6" s="188" t="str">
        <f>'Emergency Prepedness'!C5</f>
        <v>Prepare for emergency situations.</v>
      </c>
      <c r="V6" s="185" t="str">
        <f>IF('Emergency Prepedness'!F5="","",'Emergency Prepedness'!F5)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Science'!F47="","",'Environmental Science'!F47)</f>
        <v/>
      </c>
      <c r="AB6" s="78"/>
      <c r="AC6" s="78"/>
      <c r="AD6" s="291"/>
      <c r="AE6" s="290"/>
      <c r="AF6" s="292"/>
      <c r="AG6" s="78"/>
      <c r="AH6" s="78"/>
      <c r="AI6" s="186" t="str">
        <f>'Personal Management'!B6</f>
        <v>ii</v>
      </c>
      <c r="AJ6" s="188" t="str">
        <f>'Personal Management'!C6</f>
        <v>Discuss the plan with your family.</v>
      </c>
      <c r="AK6" s="187" t="str">
        <f>IF('Personal Management'!F6="","",'Personal Management'!F6)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Community'!F2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Prepedness'!F6="","",'Emergency Prepedness'!F6)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Management'!F7="","",'Personal Management'!F7)</f>
        <v/>
      </c>
      <c r="AL7" s="78"/>
      <c r="AM7" s="78"/>
      <c r="AN7" s="291"/>
      <c r="AO7" s="315"/>
      <c r="AP7" s="292"/>
      <c r="AQ7" s="78"/>
    </row>
    <row r="8" spans="1:43" ht="12.75" customHeight="1" x14ac:dyDescent="0.15">
      <c r="A8" s="71" t="s">
        <v>76</v>
      </c>
      <c r="B8" s="178" t="s">
        <v>35</v>
      </c>
      <c r="C8" s="72" t="str">
        <f>'Citizenship in the Nation'!F2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(2014)'!F5="", "", 'Camping (2014)'!F5)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World'!F5="","",'Citizenship in the World'!F5)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IF(Cooking!F5="","",Cooking!F5)</f>
        <v/>
      </c>
      <c r="R8" s="78"/>
      <c r="S8" s="78"/>
      <c r="T8" s="184" t="str">
        <f>'Emergency Prepedness'!B7</f>
        <v>iii</v>
      </c>
      <c r="U8" s="188" t="str">
        <f>'Emergency Prepedness'!C7</f>
        <v>Recover from emergency situations.</v>
      </c>
      <c r="V8" s="185" t="str">
        <f>IF('Emergency Prepedness'!F7="","",'Emergency Prepedness'!F7)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(2016)'!F5="","",'Hiking (2016)'!F5)</f>
        <v/>
      </c>
      <c r="AG8" s="78"/>
      <c r="AH8" s="78"/>
      <c r="AI8" s="186" t="str">
        <f>'Personal Management'!B8</f>
        <v>1c</v>
      </c>
      <c r="AJ8" s="183" t="str">
        <f>'Personal Management'!C8</f>
        <v>Develop a written shopping strategy for the purchase identified in requirement 1a.</v>
      </c>
      <c r="AK8" s="187" t="str">
        <f>IF('Personal Management'!F8="","",'Personal Management'!F8)</f>
        <v/>
      </c>
      <c r="AL8" s="78"/>
      <c r="AM8" s="78"/>
      <c r="AN8" s="291"/>
      <c r="AO8" s="315"/>
      <c r="AP8" s="292"/>
      <c r="AQ8" s="78"/>
    </row>
    <row r="9" spans="1:43" ht="12.75" customHeight="1" x14ac:dyDescent="0.15">
      <c r="A9" s="71" t="s">
        <v>81</v>
      </c>
      <c r="B9" s="178" t="s">
        <v>38</v>
      </c>
      <c r="C9" s="72" t="str">
        <f>'Citizenship in the World'!F2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Prepedness'!F8="","",'Emergency Prepedness'!F8)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Management'!F9="","",'Personal Management'!F9)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Communication!F2</f>
        <v/>
      </c>
      <c r="D10" s="78"/>
      <c r="E10" s="304">
        <f>'Camping (2014)'!B6</f>
        <v>3</v>
      </c>
      <c r="F10" s="300" t="str">
        <f>'Camping (2014)'!C6</f>
        <v>Make a written plan for an overnight trek and show how to get to your camping spot using a topographical map and either a compass OR GPS receiver.</v>
      </c>
      <c r="G10" s="302" t="str">
        <f>IF('Camping (2014)'!F6="", "", 'Camping (2014)'!F6)</f>
        <v/>
      </c>
      <c r="H10" s="78"/>
      <c r="I10" s="78"/>
      <c r="J10" s="297"/>
      <c r="K10" s="296"/>
      <c r="L10" s="298"/>
      <c r="N10" s="78"/>
      <c r="O10" s="313" t="str">
        <f>Cooking!B6</f>
        <v>1d</v>
      </c>
      <c r="P10" s="290" t="str">
        <f>Cooking!C6</f>
        <v>Describe the following food-related illnesses and tell what you can do to help prevent each from happening:</v>
      </c>
      <c r="Q10" s="314" t="str">
        <f>IF(Cooking!F6="","",Cooking!F6)</f>
        <v/>
      </c>
      <c r="R10" s="78"/>
      <c r="S10" s="78"/>
      <c r="T10" s="184" t="str">
        <f>'Emergency Prepedness'!B9</f>
        <v>v</v>
      </c>
      <c r="U10" s="188" t="str">
        <f>'Emergency Prepedness'!C9</f>
        <v>Mitigate losses in emergency situations.</v>
      </c>
      <c r="V10" s="185" t="str">
        <f>IF('Emergency Prepedness'!F9="","",'Emergency Prepedness'!F9)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Science'!F48="","",'Environmental Science'!F48)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Management'!F10="","",'Personal Management'!F10)</f>
        <v/>
      </c>
      <c r="AL10" s="78"/>
      <c r="AM10" s="78"/>
      <c r="AN10" s="291"/>
      <c r="AO10" s="315"/>
      <c r="AP10" s="292"/>
      <c r="AQ10" s="78"/>
    </row>
    <row r="11" spans="1:43" ht="12.75" customHeight="1" x14ac:dyDescent="0.15">
      <c r="A11" s="71" t="s">
        <v>3</v>
      </c>
      <c r="B11" s="178" t="s">
        <v>808</v>
      </c>
      <c r="C11" s="72" t="str">
        <f>Cooking!F2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World'!F6="","",'Citizenship in the World'!F6)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Prepedness'!F10="","",'Emergency Prepedness'!F10)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(2016)'!F6="","",'Hiking (2016)'!F6)</f>
        <v/>
      </c>
      <c r="AG11" s="78"/>
      <c r="AH11" s="78"/>
      <c r="AI11" s="291"/>
      <c r="AJ11" s="315"/>
      <c r="AK11" s="292"/>
      <c r="AL11" s="78"/>
      <c r="AM11" s="78"/>
      <c r="AN11" s="291"/>
      <c r="AO11" s="315"/>
      <c r="AP11" s="292"/>
      <c r="AQ11" s="78"/>
    </row>
    <row r="12" spans="1:43" ht="12.75" customHeight="1" x14ac:dyDescent="0.15">
      <c r="A12" s="71" t="s">
        <v>85</v>
      </c>
      <c r="B12" s="178" t="s">
        <v>26</v>
      </c>
      <c r="C12" s="72" t="str">
        <f>Cycling!F2</f>
        <v/>
      </c>
      <c r="D12" s="78"/>
      <c r="E12" s="297" t="str">
        <f>'Camping (2014)'!B7</f>
        <v>4a</v>
      </c>
      <c r="F12" s="296" t="str">
        <f>'Camping (2014)'!C7</f>
        <v>Make a duty roster showing how your patrol is organized for an actual overnight campout.  List assignments for each member.</v>
      </c>
      <c r="G12" s="298" t="str">
        <f>IF('Camping (2014)'!F7="", "", 'Camping (2014)'!F7)</f>
        <v/>
      </c>
      <c r="H12" s="78"/>
      <c r="I12" s="78"/>
      <c r="J12" s="297"/>
      <c r="K12" s="296"/>
      <c r="L12" s="298"/>
      <c r="N12" s="78"/>
      <c r="O12" s="313"/>
      <c r="P12" s="188" t="str">
        <f>Cooking!C7</f>
        <v>1) Salmonella</v>
      </c>
      <c r="Q12" s="185" t="str">
        <f>IF(Cooking!F7="","",Cooking!F7)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Prepedness'!F2</f>
        <v/>
      </c>
      <c r="D13" s="78"/>
      <c r="E13" s="297"/>
      <c r="F13" s="296"/>
      <c r="G13" s="298"/>
      <c r="H13" s="78"/>
      <c r="I13" s="78"/>
      <c r="J13" s="190">
        <f>'Citizenship in the World'!B7</f>
        <v>4</v>
      </c>
      <c r="K13" s="189" t="str">
        <f>'Citizenship in the World'!C7</f>
        <v>Do TWO of the following</v>
      </c>
      <c r="L13" s="191" t="str">
        <f>IF('Citizenship in the World'!F7="","",'Citizenship in the World'!F7)</f>
        <v/>
      </c>
      <c r="N13" s="78"/>
      <c r="O13" s="313"/>
      <c r="P13" s="188" t="str">
        <f>Cooking!C8</f>
        <v>2) Staphylococcal aureus (staph)</v>
      </c>
      <c r="Q13" s="185" t="str">
        <f>IF(Cooking!F8="","",Cooking!F8)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Management'!F11="","",'Personal Management'!F11)</f>
        <v/>
      </c>
      <c r="AL13" s="78"/>
      <c r="AM13" s="78"/>
      <c r="AN13" s="291"/>
      <c r="AO13" s="315"/>
      <c r="AP13" s="292"/>
      <c r="AQ13" s="78"/>
    </row>
    <row r="14" spans="1:43" ht="12.75" customHeight="1" x14ac:dyDescent="0.15">
      <c r="A14" s="71" t="s">
        <v>97</v>
      </c>
      <c r="B14" s="178" t="s">
        <v>28</v>
      </c>
      <c r="C14" s="72" t="str">
        <f>'Environmental Science'!F2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(2014)'!F8="", "", 'Camping (2014)'!F8)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World'!F8="","",'Citizenship in the World'!F8)</f>
        <v/>
      </c>
      <c r="N14" s="78"/>
      <c r="O14" s="313"/>
      <c r="P14" s="188" t="str">
        <f>Cooking!C9</f>
        <v>3) Escherichia coli (E. coli)</v>
      </c>
      <c r="Q14" s="185" t="str">
        <f>IF(Cooking!F9="","",Cooking!F9)</f>
        <v/>
      </c>
      <c r="R14" s="78"/>
      <c r="S14" s="78"/>
      <c r="T14" s="184" t="str">
        <f>'Emergency Prepedness'!B11</f>
        <v>i</v>
      </c>
      <c r="U14" s="188" t="str">
        <f>'Emergency Prepedness'!C11</f>
        <v>Home kitchen fire.</v>
      </c>
      <c r="V14" s="185" t="str">
        <f>IF('Emergency Prepedness'!F11="","",'Emergency Prepedness'!F11)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Life'!F2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World'!F9="","",'Citizenship in the World'!F9)</f>
        <v/>
      </c>
      <c r="N15" s="78"/>
      <c r="O15" s="313"/>
      <c r="P15" s="188" t="str">
        <f>Cooking!C10</f>
        <v>4) Clostridium botulinum (Botulism)</v>
      </c>
      <c r="Q15" s="185" t="str">
        <f>IF(Cooking!F10="","",Cooking!F10)</f>
        <v/>
      </c>
      <c r="R15" s="78"/>
      <c r="S15" s="78"/>
      <c r="T15" s="184" t="str">
        <f>'Emergency Prepedness'!B12</f>
        <v>ii</v>
      </c>
      <c r="U15" s="188" t="str">
        <f>'Emergency Prepedness'!C12</f>
        <v>Home basement/storage room/garage fire.</v>
      </c>
      <c r="V15" s="185" t="str">
        <f>IF('Emergency Prepedness'!F12="","",'Emergency Prepedness'!F12)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(2016)'!F7="","",'Hiking (2016)'!F7)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Aid'!F2</f>
        <v/>
      </c>
      <c r="D16" s="78"/>
      <c r="E16" s="297" t="str">
        <f>'Camping (2014)'!B9</f>
        <v>5a</v>
      </c>
      <c r="F16" s="296" t="str">
        <f>'Camping (2014)'!C9</f>
        <v>Prepare a list of clothing you would need for overnight campouts in both warm and cold weather.  Explain the term "layering".</v>
      </c>
      <c r="G16" s="298" t="str">
        <f>IF('Camping (2014)'!F9="", "", 'Camping (2014)'!F9)</f>
        <v/>
      </c>
      <c r="H16" s="78"/>
      <c r="I16" s="78"/>
      <c r="J16" s="297"/>
      <c r="K16" s="306"/>
      <c r="L16" s="298"/>
      <c r="N16" s="78"/>
      <c r="O16" s="313"/>
      <c r="P16" s="188" t="str">
        <f>Cooking!C11</f>
        <v>5) Campylobacter jejuni</v>
      </c>
      <c r="Q16" s="185" t="str">
        <f>IF(Cooking!F11="","",Cooking!F11)</f>
        <v/>
      </c>
      <c r="R16" s="78"/>
      <c r="S16" s="78"/>
      <c r="T16" s="184" t="str">
        <f>'Emergency Prepedness'!B13</f>
        <v>iii</v>
      </c>
      <c r="U16" s="188" t="str">
        <f>'Emergency Prepedness'!C13</f>
        <v>Explosion in the home.</v>
      </c>
      <c r="V16" s="185" t="str">
        <f>IF('Emergency Prepedness'!F13="","",'Emergency Prepedness'!F13)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Science'!F49="","",'Environmental Science'!F49)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(2016)'!F2</f>
        <v/>
      </c>
      <c r="D17" s="63"/>
      <c r="E17" s="297"/>
      <c r="F17" s="296"/>
      <c r="G17" s="298"/>
      <c r="H17" s="63"/>
      <c r="I17" s="63"/>
      <c r="J17" s="297"/>
      <c r="K17" s="306"/>
      <c r="L17" s="298"/>
      <c r="N17" s="63"/>
      <c r="O17" s="313"/>
      <c r="P17" s="188" t="str">
        <f>Cooking!C12</f>
        <v>6) Hepatitis</v>
      </c>
      <c r="Q17" s="185" t="str">
        <f>IF(Cooking!F12="","",Cooking!F12)</f>
        <v/>
      </c>
      <c r="R17" s="63"/>
      <c r="S17" s="63"/>
      <c r="T17" s="184" t="str">
        <f>'Emergency Prepedness'!B14</f>
        <v>iv</v>
      </c>
      <c r="U17" s="188" t="str">
        <f>'Emergency Prepedness'!C14</f>
        <v>Automobile crash.</v>
      </c>
      <c r="V17" s="185" t="str">
        <f>IF('Emergency Prepedness'!F14="","",'Emergency Prepedness'!F14)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Management'!F12="","",'Personal Management'!F12)</f>
        <v/>
      </c>
      <c r="AL17" s="63"/>
      <c r="AM17" s="63"/>
      <c r="AN17" s="291"/>
      <c r="AO17" s="315"/>
      <c r="AP17" s="292"/>
      <c r="AQ17" s="63"/>
    </row>
    <row r="18" spans="1:48" ht="12.75" customHeight="1" x14ac:dyDescent="0.15">
      <c r="A18" s="71" t="s">
        <v>92</v>
      </c>
      <c r="B18" s="178" t="s">
        <v>22</v>
      </c>
      <c r="C18" s="72" t="str">
        <f>Lifesaving!F2</f>
        <v/>
      </c>
      <c r="D18" s="63"/>
      <c r="E18" s="297" t="str">
        <f>'Camping (2014)'!B10</f>
        <v>5b</v>
      </c>
      <c r="F18" s="296" t="str">
        <f>'Camping (2014)'!C10</f>
        <v>Discuss the footwear for different kinds of weather and how the right footwear is important for protecting your feet.</v>
      </c>
      <c r="G18" s="298" t="str">
        <f>IF('Camping (2014)'!F10="", "", 'Camping (2014)'!F10)</f>
        <v/>
      </c>
      <c r="H18" s="63"/>
      <c r="I18" s="63"/>
      <c r="J18" s="297"/>
      <c r="K18" s="306"/>
      <c r="L18" s="298"/>
      <c r="N18" s="63"/>
      <c r="O18" s="313"/>
      <c r="P18" s="188" t="str">
        <f>Cooking!C13</f>
        <v>7) Listeria monocytogenes</v>
      </c>
      <c r="Q18" s="185" t="str">
        <f>IF(Cooking!F13="","",Cooking!F13)</f>
        <v/>
      </c>
      <c r="R18" s="63"/>
      <c r="S18" s="63"/>
      <c r="T18" s="184" t="str">
        <f>'Emergency Prepedness'!B15</f>
        <v>v</v>
      </c>
      <c r="U18" s="188" t="str">
        <f>'Emergency Prepedness'!C15</f>
        <v>Food-borne disease (food poisoning).</v>
      </c>
      <c r="V18" s="185" t="str">
        <f>IF('Emergency Prepedness'!F15="","",'Emergency Prepedness'!F15)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Science'!F50="","",'Environmental Science'!F50)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(2016)'!F8="","",'Hiking (2016)'!F8)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Fitness'!F2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World'!F10="","",'Citizenship in the World'!F10)</f>
        <v/>
      </c>
      <c r="N19" s="63"/>
      <c r="O19" s="313"/>
      <c r="P19" s="188" t="str">
        <f>Cooking!C14</f>
        <v>8) Cryptosporidium</v>
      </c>
      <c r="Q19" s="185" t="str">
        <f>IF(Cooking!F14="","",Cooking!F14)</f>
        <v/>
      </c>
      <c r="R19" s="63"/>
      <c r="S19" s="63"/>
      <c r="T19" s="184" t="str">
        <f>'Emergency Prepedness'!B16</f>
        <v>vi</v>
      </c>
      <c r="U19" s="188" t="str">
        <f>'Emergency Prepedness'!C16</f>
        <v>Fire or explosion in a public place.</v>
      </c>
      <c r="V19" s="185" t="str">
        <f>IF('Emergency Prepedness'!F16="","",'Emergency Prepedness'!F16)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Management'!F2</f>
        <v/>
      </c>
      <c r="D20" s="63"/>
      <c r="E20" s="190" t="str">
        <f>'Camping (2014)'!B11</f>
        <v>5c</v>
      </c>
      <c r="F20" s="189" t="str">
        <f>'Camping (2014)'!C11</f>
        <v>Explain the proper care and storage of camping equipment.</v>
      </c>
      <c r="G20" s="191" t="str">
        <f>IF('Camping (2014)'!F11="", "", 'Camping (2014)'!F11)</f>
        <v/>
      </c>
      <c r="H20" s="63"/>
      <c r="I20" s="63"/>
      <c r="J20" s="297"/>
      <c r="K20" s="306"/>
      <c r="L20" s="298"/>
      <c r="N20" s="63"/>
      <c r="O20" s="313"/>
      <c r="P20" s="188" t="str">
        <f>Cooking!C15</f>
        <v>9) Norovirus</v>
      </c>
      <c r="Q20" s="185" t="str">
        <f>IF(Cooking!F15="","",Cooking!F15)</f>
        <v/>
      </c>
      <c r="R20" s="63"/>
      <c r="S20" s="63"/>
      <c r="T20" s="184" t="str">
        <f>'Emergency Prepedness'!B17</f>
        <v>vii</v>
      </c>
      <c r="U20" s="188" t="str">
        <f>'Emergency Prepedness'!C17</f>
        <v>Vehicle stalled in the desert.</v>
      </c>
      <c r="V20" s="185" t="str">
        <f>IF('Emergency Prepedness'!F17="","",'Emergency Prepedness'!F17)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Management'!F13="","",'Personal Management'!F13)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Sustainability!F2</f>
        <v/>
      </c>
      <c r="D21" s="63"/>
      <c r="E21" s="194" t="str">
        <f>'Camping (2014)'!B12</f>
        <v>5d</v>
      </c>
      <c r="F21" s="192" t="str">
        <f>'Camping (2014)'!C12</f>
        <v>List the outdoor essentials necessary for any campout, and explain why each item is needed.</v>
      </c>
      <c r="G21" s="193" t="str">
        <f>IF('Camping (2014)'!F12="", "", 'Camping (2014)'!F12)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IF(Cooking!F16="","",Cooking!F16)</f>
        <v/>
      </c>
      <c r="R21" s="63"/>
      <c r="S21" s="63"/>
      <c r="T21" s="184" t="str">
        <f>'Emergency Prepedness'!B18</f>
        <v>viii</v>
      </c>
      <c r="U21" s="188" t="str">
        <f>'Emergency Prepedness'!C18</f>
        <v>Vehicle trapped in a blizzard.</v>
      </c>
      <c r="V21" s="185" t="str">
        <f>IF('Emergency Prepedness'!F18="","",'Emergency Prepedness'!F18)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(2016)'!F9="","",'Hiking (2016)'!F9)</f>
        <v/>
      </c>
      <c r="AG21" s="63"/>
      <c r="AH21" s="63"/>
      <c r="AI21" s="186" t="str">
        <f>'Personal Management'!B14</f>
        <v>a</v>
      </c>
      <c r="AJ21" s="188" t="str">
        <f>'Personal Management'!C14</f>
        <v>The emotions you feel when you receive money.</v>
      </c>
      <c r="AK21" s="187" t="str">
        <f>IF('Personal Management'!F14="","",'Personal Management'!F14)</f>
        <v/>
      </c>
      <c r="AL21" s="63"/>
      <c r="AM21" s="63"/>
      <c r="AN21" s="291"/>
      <c r="AO21" s="315"/>
      <c r="AP21" s="292"/>
      <c r="AQ21" s="63"/>
    </row>
    <row r="22" spans="1:48" ht="12.75" customHeight="1" x14ac:dyDescent="0.15">
      <c r="A22" s="71" t="s">
        <v>89</v>
      </c>
      <c r="B22" s="178" t="s">
        <v>88</v>
      </c>
      <c r="C22" s="72" t="str">
        <f>Swimming!F2</f>
        <v/>
      </c>
      <c r="D22" s="73"/>
      <c r="E22" s="297" t="str">
        <f>'Camping (2014)'!B13</f>
        <v>5e</v>
      </c>
      <c r="F22" s="296" t="str">
        <f>'Camping (2014)'!C13</f>
        <v>Present yourself to your Scoutmaster with your pack for inspection.  Be correctly clothed and equipped for an overnight campout.</v>
      </c>
      <c r="G22" s="298" t="str">
        <f>IF('Camping (2014)'!F13="", "", 'Camping (2014)'!F13)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Prepedness'!F19="","",'Emergency Prepedness'!F19)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Management'!F15="","",'Personal Management'!F15)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IF(Cooking!F17="","",Cooking!F17)</f>
        <v/>
      </c>
      <c r="R23" s="74"/>
      <c r="S23" s="74"/>
      <c r="T23" s="184" t="str">
        <f>'Emergency Prepedness'!B20</f>
        <v>x</v>
      </c>
      <c r="U23" s="188" t="str">
        <f>'Emergency Prepedness'!C20</f>
        <v>Mountain/backcountry accident.</v>
      </c>
      <c r="V23" s="185" t="str">
        <f>IF('Emergency Prepedness'!F20="","",'Emergency Prepedness'!F20)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Management'!F16="","",'Personal Management'!F16)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(2014)'!F14="", "", 'Camping (2014)'!F14)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Prepedness'!F21="","",'Emergency Prepedness'!F21)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Life'!F3="","",'Family Life'!F3)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IF(Cooking!F18="","",Cooking!F18)</f>
        <v/>
      </c>
      <c r="R25" s="78"/>
      <c r="S25" s="78"/>
      <c r="T25" s="184" t="str">
        <f>'Emergency Prepedness'!B22</f>
        <v>xii</v>
      </c>
      <c r="U25" s="188" t="str">
        <f>'Emergency Prepedness'!C22</f>
        <v>Gas leak in a home or a building.</v>
      </c>
      <c r="V25" s="185" t="str">
        <f>IF('Emergency Prepedness'!F22="","",'Emergency Prepedness'!F22)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Management'!F17="","",'Personal Management'!F17)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(2014)'!F15="", "", 'Camping (2014)'!F15)</f>
        <v/>
      </c>
      <c r="H26" s="78"/>
      <c r="I26" s="78"/>
      <c r="J26" s="297"/>
      <c r="K26" s="306"/>
      <c r="L26" s="298"/>
      <c r="N26" s="78"/>
      <c r="O26" s="313"/>
      <c r="P26" s="188" t="str">
        <f>Cooking!C19</f>
        <v>2) Vegetables</v>
      </c>
      <c r="Q26" s="185" t="str">
        <f>IF(Cooking!F19="","",Cooking!F19)</f>
        <v/>
      </c>
      <c r="R26" s="78"/>
      <c r="S26" s="78"/>
      <c r="T26" s="184" t="str">
        <f>'Emergency Prepedness'!B23</f>
        <v>xiii</v>
      </c>
      <c r="U26" s="188" t="str">
        <f>'Emergency Prepedness'!C23</f>
        <v>Tornado or hurricane.</v>
      </c>
      <c r="V26" s="185" t="str">
        <f>IF('Emergency Prepedness'!F23="","",'Emergency Prepedness'!F23)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Management'!F18="","",'Personal Management'!F18)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IF(Cooking!F20="","",Cooking!F20)</f>
        <v/>
      </c>
      <c r="R27" s="78"/>
      <c r="S27" s="78"/>
      <c r="T27" s="184" t="str">
        <f>'Emergency Prepedness'!B24</f>
        <v>xiv</v>
      </c>
      <c r="U27" s="188" t="str">
        <f>'Emergency Prepedness'!C24</f>
        <v>Major flood.</v>
      </c>
      <c r="V27" s="185" t="str">
        <f>IF('Emergency Prepedness'!F24="","",'Emergency Prepedness'!F24)</f>
        <v/>
      </c>
      <c r="W27" s="78"/>
      <c r="X27" s="78"/>
      <c r="Y27" s="313">
        <f>'Family Life'!B4</f>
        <v>2</v>
      </c>
      <c r="Z27" s="290" t="str">
        <f>'Family Life'!C4</f>
        <v>List several reasons why you are important to your family and discuss this with your parents or guardians and with your merit badge counselor.</v>
      </c>
      <c r="AA27" s="314" t="str">
        <f>IF('Family Life'!F4="","",'Family Life'!F4)</f>
        <v/>
      </c>
      <c r="AB27" s="78"/>
      <c r="AC27" s="78"/>
      <c r="AD27" s="186" t="str">
        <f>Lifesaving!B3</f>
        <v>1a</v>
      </c>
      <c r="AE27" s="183" t="str">
        <f>Lifesaving!C3</f>
        <v>Complete 2nd Class requirements 5a - 5d, and 1st Class requirements 6a - 6e</v>
      </c>
      <c r="AF27" s="187" t="str">
        <f>IF(Lifesaving!F3="","",Lifesaving!F3)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(2014)'!F16="", "", 'Camping (2014)'!F16)</f>
        <v/>
      </c>
      <c r="H28" s="78"/>
      <c r="I28" s="78"/>
      <c r="J28" s="297"/>
      <c r="K28" s="306"/>
      <c r="L28" s="298"/>
      <c r="N28" s="78"/>
      <c r="O28" s="313"/>
      <c r="P28" s="188" t="str">
        <f>Cooking!C21</f>
        <v>4) Proteins</v>
      </c>
      <c r="Q28" s="185" t="str">
        <f>IF(Cooking!F21="","",Cooking!F21)</f>
        <v/>
      </c>
      <c r="R28" s="78"/>
      <c r="S28" s="78"/>
      <c r="T28" s="184" t="str">
        <f>'Emergency Prepedness'!B25</f>
        <v>xv</v>
      </c>
      <c r="U28" s="188" t="str">
        <f>'Emergency Prepedness'!C25</f>
        <v>Toxic chemical spills and releases.</v>
      </c>
      <c r="V28" s="185" t="str">
        <f>IF('Emergency Prepedness'!F25="","",'Emergency Prepedness'!F25)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IF(Lifesaving!F4="","",Lifesaving!F4)</f>
        <v/>
      </c>
      <c r="AG28" s="78"/>
      <c r="AH28" s="78"/>
      <c r="AI28" s="186" t="str">
        <f>'Personal Management'!B19</f>
        <v>f</v>
      </c>
      <c r="AJ28" s="188" t="str">
        <f>'Personal Management'!C19</f>
        <v>Your understanding of what happens when you put money into a savings account.</v>
      </c>
      <c r="AK28" s="187" t="str">
        <f>IF('Personal Management'!F19="","",'Personal Management'!F19)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(2014)'!F17="", "", 'Camping (2014)'!F17)</f>
        <v/>
      </c>
      <c r="H29" s="78"/>
      <c r="I29" s="78"/>
      <c r="J29" s="190" t="str">
        <f>'Citizenship in the World'!B11</f>
        <v>5a</v>
      </c>
      <c r="K29" s="189" t="str">
        <f>'Citizenship in the World'!C11</f>
        <v>Discuss the differences between constitutional and no constitutional governments.</v>
      </c>
      <c r="L29" s="191" t="str">
        <f>IF('Citizenship in the World'!F11="","",'Citizenship in the World'!F11)</f>
        <v/>
      </c>
      <c r="N29" s="78"/>
      <c r="O29" s="313"/>
      <c r="P29" s="188" t="str">
        <f>Cooking!C22</f>
        <v>5) Dairy</v>
      </c>
      <c r="Q29" s="185" t="str">
        <f>IF(Cooking!F22="","",Cooking!F22)</f>
        <v/>
      </c>
      <c r="R29" s="78"/>
      <c r="S29" s="78"/>
      <c r="T29" s="184" t="str">
        <f>'Emergency Prepedness'!B26</f>
        <v>xvi</v>
      </c>
      <c r="U29" s="188" t="str">
        <f>'Emergency Prepedness'!C26</f>
        <v>Nuclear power plant emergency.</v>
      </c>
      <c r="V29" s="185" t="str">
        <f>IF('Emergency Prepedness'!F26="","",'Emergency Prepedness'!F26)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Life'!F5="","",'Family Life'!F5)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Management'!F20="","",'Personal Management'!F20)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World'!F12="","",'Citizenship in the World'!F12)</f>
        <v/>
      </c>
      <c r="N30" s="78"/>
      <c r="O30" s="184" t="str">
        <f>Cooking!B23</f>
        <v>2b</v>
      </c>
      <c r="P30" s="183" t="str">
        <f>Cooking!C23</f>
        <v>Explain why you should limit your intake of oils and sugars.</v>
      </c>
      <c r="Q30" s="185" t="str">
        <f>IF(Cooking!F23="","",Cooking!F23)</f>
        <v/>
      </c>
      <c r="R30" s="78"/>
      <c r="S30" s="78"/>
      <c r="T30" s="184" t="str">
        <f>'Emergency Prepedness'!B27</f>
        <v>xvii</v>
      </c>
      <c r="U30" s="188" t="str">
        <f>'Emergency Prepedness'!C27</f>
        <v>Avalanche (Snowslide or rockslide).</v>
      </c>
      <c r="V30" s="185" t="str">
        <f>IF('Emergency Prepedness'!F27="","",'Emergency Prepedness'!F27)</f>
        <v/>
      </c>
      <c r="W30" s="78"/>
      <c r="X30" s="78"/>
      <c r="Y30" s="313"/>
      <c r="Z30" s="290"/>
      <c r="AA30" s="314"/>
      <c r="AB30" s="78"/>
      <c r="AC30" s="78"/>
      <c r="AD30" s="186">
        <f>Lifesaving!B5</f>
        <v>2</v>
      </c>
      <c r="AE30" s="183" t="str">
        <f>Lifesaving!C5</f>
        <v>Explain the following:</v>
      </c>
      <c r="AF30" s="187" t="str">
        <f>IF(Lifesaving!F5="","",Lifesaving!F5)</f>
        <v/>
      </c>
      <c r="AG30" s="78"/>
      <c r="AH30" s="78"/>
      <c r="AI30" s="186" t="str">
        <f>'Personal Management'!B21</f>
        <v>h</v>
      </c>
      <c r="AJ30" s="188" t="str">
        <f>'Personal Management'!C21</f>
        <v>What you can do to better manage your money.</v>
      </c>
      <c r="AK30" s="187" t="str">
        <f>IF('Personal Management'!F21="","",'Personal Management'!F21)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(2014)'!F18="", "", 'Camping (2014)'!F18)</f>
        <v/>
      </c>
      <c r="H31" s="162"/>
      <c r="I31" s="162"/>
      <c r="J31" s="190" t="str">
        <f>'Citizenship in the World'!B13</f>
        <v>5c</v>
      </c>
      <c r="K31" s="189" t="str">
        <f>'Citizenship in the World'!C13</f>
        <v>Show on a world map countries that use each of these five different forms of government</v>
      </c>
      <c r="L31" s="191" t="str">
        <f>IF('Citizenship in the World'!F13="","",'Citizenship in the World'!F13)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IF(Cooking!F24="","",Cooking!F24)</f>
        <v/>
      </c>
      <c r="R31" s="162"/>
      <c r="S31" s="162"/>
      <c r="T31" s="184" t="str">
        <f>'Emergency Prepedness'!B28</f>
        <v>xviii</v>
      </c>
      <c r="U31" s="188" t="str">
        <f>'Emergency Prepedness'!C28</f>
        <v>Violence in a public place.</v>
      </c>
      <c r="V31" s="185" t="str">
        <f>IF('Emergency Prepedness'!F28="","",'Emergency Prepedness'!F28)</f>
        <v/>
      </c>
      <c r="W31" s="162"/>
      <c r="X31" s="162"/>
      <c r="Y31" s="313"/>
      <c r="Z31" s="290"/>
      <c r="AA31" s="314"/>
      <c r="AB31" s="162"/>
      <c r="AC31" s="162"/>
      <c r="AD31" s="186" t="str">
        <f>Lifesaving!B6</f>
        <v>a</v>
      </c>
      <c r="AE31" s="188" t="str">
        <f>Lifesaving!C6</f>
        <v>Common drowning situations and how to prevent them.</v>
      </c>
      <c r="AF31" s="187" t="str">
        <f>IF(Lifesaving!F6="","",Lifesaving!F6)</f>
        <v/>
      </c>
      <c r="AG31" s="162"/>
      <c r="AH31" s="162"/>
      <c r="AI31" s="186" t="str">
        <f>'Personal Management'!B22</f>
        <v>4a</v>
      </c>
      <c r="AJ31" s="183" t="str">
        <f>'Personal Management'!C22</f>
        <v>Explain the differences between saving and investing, including reasons for using one over the other.</v>
      </c>
      <c r="AK31" s="187" t="str">
        <f>IF('Personal Management'!F22="","",'Personal Management'!F22)</f>
        <v/>
      </c>
      <c r="AL31" s="162"/>
      <c r="AM31" s="162"/>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World'!F14="","",'Citizenship in the World'!F14)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Prepedness'!F29="","",'Emergency Prepedness'!F29)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Life'!F6="","",'Family Life'!F6)</f>
        <v/>
      </c>
      <c r="AB32" s="162"/>
      <c r="AC32" s="162"/>
      <c r="AD32" s="186" t="str">
        <f>Lifesaving!B7</f>
        <v>b</v>
      </c>
      <c r="AE32" s="188" t="str">
        <f>Lifesaving!C7</f>
        <v>How to identify persons in the water who need assistance.</v>
      </c>
      <c r="AF32" s="187" t="str">
        <f>IF(Lifesaving!F7="","",Lifesaving!F7)</f>
        <v/>
      </c>
      <c r="AG32" s="162"/>
      <c r="AH32" s="162"/>
      <c r="AI32" s="186" t="str">
        <f>'Personal Management'!B23</f>
        <v>4b</v>
      </c>
      <c r="AJ32" s="183" t="str">
        <f>'Personal Management'!C23</f>
        <v>Explain the concepts of return on investment and risk.</v>
      </c>
      <c r="AK32" s="187" t="str">
        <f>IF('Personal Management'!F23="","",'Personal Management'!F23)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World'!F15="","",'Citizenship in the World'!F15)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IF(Lifesaving!F8="","",Lifesaving!F8)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Management'!F24="","",'Personal Management'!F24)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(2014)'!F19="", "", 'Camping (2014)'!F19)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IF(Cooking!F25="","",Cooking!F25)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IF(Lifesaving!F9="","",Lifesaving!F9)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IF(Swimming!F3="","",Swimming!F3)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(2014)'!F20="", "", 'Camping (2014)'!F20)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Life'!F7="","",'Family Life'!F7)</f>
        <v/>
      </c>
      <c r="AB35" s="162"/>
      <c r="AC35" s="162"/>
      <c r="AD35" s="186" t="str">
        <f>Lifesaving!B10</f>
        <v>e</v>
      </c>
      <c r="AE35" s="188" t="str">
        <f>Lifesaving!C10</f>
        <v>Situations for which in-water rescues should not be undertaken.</v>
      </c>
      <c r="AF35" s="187" t="str">
        <f>IF(Lifesaving!F10="","",Lifesaving!F10)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Management'!F25="","",'Personal Management'!F25)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(2014)'!F21="", "", 'Camping (2014)'!F21)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IF(Cooking!F26="","",Cooking!F26)</f>
        <v/>
      </c>
      <c r="R36" s="162"/>
      <c r="S36" s="162"/>
      <c r="T36" s="184">
        <f>'Emergency Prepedness'!B30</f>
        <v>3</v>
      </c>
      <c r="U36" s="183" t="str">
        <f>'Emergency Prepedness'!C30</f>
        <v>Show how you could safely save a person from the following:</v>
      </c>
      <c r="V36" s="185" t="str">
        <f>IF('Emergency Prepedness'!F30="","",'Emergency Prepedness'!F30)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IF(Lifesaving!F11="","",Lifesaving!F11)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IF(Swimming!F4="","",Swimming!F4)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Prepedness'!F31="","",'Emergency Prepedness'!F31)</f>
        <v/>
      </c>
      <c r="W37" s="162"/>
      <c r="X37" s="162"/>
      <c r="Y37" s="184" t="str">
        <f>'Family Life'!B8</f>
        <v>a</v>
      </c>
      <c r="Z37" s="188" t="str">
        <f>'Family Life'!C8</f>
        <v>The objective or goal of the project</v>
      </c>
      <c r="AA37" s="185" t="str">
        <f>IF('Family Life'!F8="","",'Family Life'!F8)</f>
        <v/>
      </c>
      <c r="AB37" s="162"/>
      <c r="AC37" s="162"/>
      <c r="AD37" s="291"/>
      <c r="AE37" s="290"/>
      <c r="AF37" s="292"/>
      <c r="AG37" s="162"/>
      <c r="AH37" s="162"/>
      <c r="AI37" s="186" t="str">
        <f>'Personal Management'!B26</f>
        <v>a</v>
      </c>
      <c r="AJ37" s="188" t="str">
        <f>'Personal Management'!C26</f>
        <v>Current price.</v>
      </c>
      <c r="AK37" s="187" t="str">
        <f>IF('Personal Management'!F26="","",'Personal Management'!F26)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Prepedness'!F32="","",'Emergency Prepedness'!F32)</f>
        <v/>
      </c>
      <c r="W38" s="163"/>
      <c r="X38" s="163"/>
      <c r="Y38" s="184" t="str">
        <f>'Family Life'!B9</f>
        <v>b</v>
      </c>
      <c r="Z38" s="188" t="str">
        <f>'Family Life'!C9</f>
        <v>how individual members of your family participated</v>
      </c>
      <c r="AA38" s="185" t="str">
        <f>IF('Family Life'!F9="","",'Family Life'!F9)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IF(Lifesaving!F12="","",Lifesaving!F12)</f>
        <v/>
      </c>
      <c r="AG38" s="163"/>
      <c r="AH38" s="163"/>
      <c r="AI38" s="186" t="str">
        <f>'Personal Management'!B27</f>
        <v>b</v>
      </c>
      <c r="AJ38" s="188" t="str">
        <f>'Personal Management'!C27</f>
        <v>How much the price changed from the previous day.</v>
      </c>
      <c r="AK38" s="187" t="str">
        <f>IF('Personal Management'!F27="","",'Personal Management'!F27)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(2014)'!F22="", "", 'Camping (2014)'!F22)</f>
        <v/>
      </c>
      <c r="H39" s="163"/>
      <c r="I39" s="163"/>
      <c r="J39" s="190" t="str">
        <f>'Citizenship in the World'!B16</f>
        <v>6c</v>
      </c>
      <c r="K39" s="189" t="str">
        <f>'Citizenship in the World'!C16</f>
        <v>Explain the purpose of a passport and visa for international travel.</v>
      </c>
      <c r="L39" s="191" t="str">
        <f>IF('Citizenship in the World'!F16="","",'Citizenship in the World'!F16)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IF(Cooking!F27="","",Cooking!F27)</f>
        <v/>
      </c>
      <c r="R39" s="163"/>
      <c r="S39" s="163"/>
      <c r="T39" s="184" t="str">
        <f>'Emergency Prepedness'!B33</f>
        <v>c</v>
      </c>
      <c r="U39" s="188" t="str">
        <f>'Emergency Prepedness'!C33</f>
        <v>Clothes on fire.</v>
      </c>
      <c r="V39" s="185" t="str">
        <f>IF('Emergency Prepedness'!F33="","",'Emergency Prepedness'!F33)</f>
        <v/>
      </c>
      <c r="W39" s="163"/>
      <c r="X39" s="163"/>
      <c r="Y39" s="184" t="str">
        <f>'Family Life'!B10</f>
        <v>c</v>
      </c>
      <c r="Z39" s="188" t="str">
        <f>'Family Life'!C10</f>
        <v>The results of the project</v>
      </c>
      <c r="AA39" s="185" t="str">
        <f>IF('Family Life'!F10="","",'Family Life'!F10)</f>
        <v/>
      </c>
      <c r="AB39" s="163"/>
      <c r="AC39" s="163"/>
      <c r="AD39" s="291"/>
      <c r="AE39" s="290"/>
      <c r="AF39" s="292"/>
      <c r="AG39" s="163"/>
      <c r="AH39" s="163"/>
      <c r="AI39" s="186" t="str">
        <f>'Personal Management'!B28</f>
        <v>c</v>
      </c>
      <c r="AJ39" s="188" t="str">
        <f>'Personal Management'!C28</f>
        <v>The 52-week high and the 52-week low prices.</v>
      </c>
      <c r="AK39" s="187" t="str">
        <f>IF('Personal Management'!F28="","",'Personal Management'!F28)</f>
        <v/>
      </c>
      <c r="AL39" s="163"/>
      <c r="AM39" s="163"/>
      <c r="AN39" s="186">
        <f>Swimming!B5</f>
        <v>2</v>
      </c>
      <c r="AO39" s="183" t="str">
        <f>Swimming!C5</f>
        <v>Before doing the following requirements, successfully complete the BSA swimmer test.</v>
      </c>
      <c r="AP39" s="187" t="str">
        <f>IF(Swimming!F5="","",Swimming!F5)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(2014)'!F23="", "", 'Camping (2014)'!F23)</f>
        <v/>
      </c>
      <c r="H40" s="163"/>
      <c r="I40" s="163"/>
      <c r="J40" s="190">
        <f>'Citizenship in the World'!B17</f>
        <v>7</v>
      </c>
      <c r="K40" s="189" t="str">
        <f>'Citizenship in the World'!C17</f>
        <v>Do TWO of the following and share with your counselor what you have learned:</v>
      </c>
      <c r="L40" s="191" t="str">
        <f>IF('Citizenship in the World'!F17="","",'Citizenship in the World'!F17)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Prepedness'!F34="","",'Emergency Prepedness'!F34)</f>
        <v/>
      </c>
      <c r="W40" s="163"/>
      <c r="X40" s="163"/>
      <c r="Y40" s="184" t="str">
        <f>'Family Life'!B11</f>
        <v>6a</v>
      </c>
      <c r="Z40" s="183" t="str">
        <f>'Family Life'!C11</f>
        <v>Discuss with your merit badge counselor how to plan and carry out a family meeting.</v>
      </c>
      <c r="AA40" s="185" t="str">
        <f>IF('Family Life'!F11="","",'Family Life'!F11)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Management'!F29="","",'Personal Management'!F29)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IF(Swimming!F6="","",Swimming!F6)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(2014)'!F24="", "", 'Camping (2014)'!F24)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World'!F18="","",'Citizenship in the World'!F18)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Prepedness'!F35="","",'Emergency Prepedness'!F35)</f>
        <v/>
      </c>
      <c r="W41" s="163"/>
      <c r="X41" s="163"/>
      <c r="Y41" s="184" t="str">
        <f>'Family Life'!B12</f>
        <v>6b</v>
      </c>
      <c r="Z41" s="183" t="str">
        <f>'Family Life'!C12</f>
        <v>After this discussion, plan and carry out a family meeting to include the following subjects:</v>
      </c>
      <c r="AA41" s="185" t="str">
        <f>IF('Family Life'!F12="","",'Family Life'!F12)</f>
        <v/>
      </c>
      <c r="AB41" s="163"/>
      <c r="AC41" s="163"/>
      <c r="AD41" s="186">
        <f>Lifesaving!B13</f>
        <v>5</v>
      </c>
      <c r="AE41" s="183" t="str">
        <f>Lifesaving!C13</f>
        <v>Show or explain the use of rowboats, canoes, or other small craft in performing rescues.</v>
      </c>
      <c r="AF41" s="187" t="str">
        <f>IF(Lifesaving!F13="","",Lifesaving!F13)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(2014)'!F25="", "", 'Camping (2014)'!F25)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IF(Cooking!F28="","",Cooking!F28)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Prepedness'!F36="","",'Emergency Prepedness'!F36)</f>
        <v/>
      </c>
      <c r="W42" s="163"/>
      <c r="X42" s="163"/>
      <c r="Y42" s="313" t="str">
        <f>'Family Life'!B13</f>
        <v>i</v>
      </c>
      <c r="Z42" s="315" t="str">
        <f>'Family Life'!C13</f>
        <v>Avoiding substance abuse, including tobacco, alcohol, and drugs, all of which negatively affect your health and well-being.</v>
      </c>
      <c r="AA42" s="314" t="str">
        <f>IF('Family Life'!F13="","",'Family Life'!F13)</f>
        <v/>
      </c>
      <c r="AB42" s="163"/>
      <c r="AC42" s="163"/>
      <c r="AD42" s="291">
        <f>Lifesaving!B14</f>
        <v>6</v>
      </c>
      <c r="AE42" s="290" t="str">
        <f>Lifesaving!C14</f>
        <v>List various items that can be used as rescue aids in a noncontact swimming rescue. Explain why buoyant aids are preferred.</v>
      </c>
      <c r="AF42" s="292" t="str">
        <f>IF(Lifesaving!F14="","",Lifesaving!F14)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(2014)'!F26="", "", 'Camping (2014)'!F26)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World'!F19="","",'Citizenship in the World'!F19)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Management'!F30="","",'Personal Management'!F30)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IF(Swimming!F7="","",Swimming!F7)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(2014)'!F27="", "", 'Camping (2014)'!F27)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Life'!F14="","",'Family Life'!F14)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IF(Lifesaving!F15="","",Lifesaving!F15)</f>
        <v/>
      </c>
      <c r="AG44" s="163"/>
      <c r="AH44" s="163"/>
      <c r="AI44" s="186" t="str">
        <f>'Personal Management'!B31</f>
        <v>b</v>
      </c>
      <c r="AJ44" s="188" t="str">
        <f>'Personal Management'!C31</f>
        <v>Mutual funds.</v>
      </c>
      <c r="AK44" s="187" t="str">
        <f>IF('Personal Management'!F31="","",'Personal Management'!F31)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IF(Cooking!F29="","",Cooking!F29)</f>
        <v/>
      </c>
      <c r="R45" s="163"/>
      <c r="S45" s="163"/>
      <c r="T45" s="184" t="str">
        <f>'Emergency Prepedness'!B37</f>
        <v>6a</v>
      </c>
      <c r="U45" s="183" t="str">
        <f>'Emergency Prepedness'!C37</f>
        <v>Describe the National Incident Management System (NIMS)/Incident Command System (ICS)</v>
      </c>
      <c r="V45" s="185" t="str">
        <f>IF('Emergency Prepedness'!F37="","",'Emergency Prepedness'!F37)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Management'!F32="","",'Personal Management'!F32)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World'!F20="","",'Citizenship in the World'!F20)</f>
        <v/>
      </c>
      <c r="M46"/>
      <c r="N46" s="164"/>
      <c r="O46" s="184" t="str">
        <f>Cooking!B30</f>
        <v>4c</v>
      </c>
      <c r="P46" s="183" t="str">
        <f>Cooking!C30</f>
        <v>Discuss how the Outdoor Code and no-trace principles pertain to cooking in the outdoors.</v>
      </c>
      <c r="Q46" s="185" t="str">
        <f>IF(Cooking!F30="","",Cooking!F30)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Prepedness'!F38="","",'Emergency Prepedness'!F38)</f>
        <v/>
      </c>
      <c r="W46" s="164"/>
      <c r="X46" s="164"/>
      <c r="Y46" s="184" t="str">
        <f>'Family Life'!B15</f>
        <v>iii</v>
      </c>
      <c r="Z46" s="188" t="str">
        <f>'Family Life'!C15</f>
        <v>How your chores in requirement 3 contributed to your role in the family.</v>
      </c>
      <c r="AA46" s="185" t="str">
        <f>IF('Family Life'!F15="","",'Family Life'!F15)</f>
        <v/>
      </c>
      <c r="AB46" s="164"/>
      <c r="AC46" s="164"/>
      <c r="AD46" s="291"/>
      <c r="AE46" s="290"/>
      <c r="AF46" s="292"/>
      <c r="AG46" s="164"/>
      <c r="AH46" s="164"/>
      <c r="AI46" s="186" t="str">
        <f>'Personal Management'!B33</f>
        <v>d</v>
      </c>
      <c r="AJ46" s="188" t="str">
        <f>'Personal Management'!C33</f>
        <v>Certificate of deposit (CD).</v>
      </c>
      <c r="AK46" s="187" t="str">
        <f>IF('Personal Management'!F33="","",'Personal Management'!F33)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(2014)'!F28="", "", 'Camping (2014)'!F28)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IF(Cooking!F31="","",Cooking!F31)</f>
        <v/>
      </c>
      <c r="R47" s="164"/>
      <c r="S47" s="164"/>
      <c r="T47" s="313"/>
      <c r="U47" s="290"/>
      <c r="V47" s="314"/>
      <c r="W47" s="164"/>
      <c r="X47" s="164"/>
      <c r="Y47" s="184" t="str">
        <f>'Family Life'!B16</f>
        <v>iv</v>
      </c>
      <c r="Z47" s="188" t="str">
        <f>'Family Life'!C16</f>
        <v>Personal and family finances.</v>
      </c>
      <c r="AA47" s="185" t="str">
        <f>IF('Family Life'!F16="","",'Family Life'!F16)</f>
        <v/>
      </c>
      <c r="AB47" s="164"/>
      <c r="AC47" s="164"/>
      <c r="AD47" s="186" t="str">
        <f>Lifesaving!B16</f>
        <v>7a</v>
      </c>
      <c r="AE47" s="183" t="str">
        <f>Lifesaving!C16</f>
        <v>Present a rescue tube to the subject, release it, and escort the victim to safety.</v>
      </c>
      <c r="AF47" s="187" t="str">
        <f>IF(Lifesaving!F16="","",Lifesaving!F16)</f>
        <v/>
      </c>
      <c r="AG47" s="164"/>
      <c r="AH47" s="164"/>
      <c r="AI47" s="186" t="str">
        <f>'Personal Management'!B34</f>
        <v>e</v>
      </c>
      <c r="AJ47" s="188" t="str">
        <f>'Personal Management'!C34</f>
        <v>Savings account or U.S. savings bond.</v>
      </c>
      <c r="AK47" s="187" t="str">
        <f>IF('Personal Management'!F34="","",'Personal Management'!F34)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IF(Swimming!F8="","",Swimming!F8)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World'!F21="","",'Citizenship in the World'!F21)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Life'!F17="","",'Family Life'!F17)</f>
        <v/>
      </c>
      <c r="AB48" s="164"/>
      <c r="AC48" s="164"/>
      <c r="AD48" s="186" t="str">
        <f>Lifesaving!B17</f>
        <v>7b</v>
      </c>
      <c r="AE48" s="183" t="str">
        <f>Lifesaving!C17</f>
        <v>Present a rescue tube to the subject and use it to tow the victim to safety.</v>
      </c>
      <c r="AF48" s="187" t="str">
        <f>IF(Lifesaving!F17="","",Lifesaving!F17)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Management'!F35="","",'Personal Management'!F35)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World'!F22="","",'Citizenship in the World'!F22)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Life'!F18="","",'Family Life'!F18)</f>
        <v/>
      </c>
      <c r="AB49" s="164"/>
      <c r="AC49" s="164"/>
      <c r="AD49" s="291" t="str">
        <f>Lifesaving!B18</f>
        <v>7c</v>
      </c>
      <c r="AE49" s="290" t="str">
        <f>Lifesaving!C18</f>
        <v>Present a buoyant aid other than a rescue tube to the subject, release it, and escort the victim to safety.</v>
      </c>
      <c r="AF49" s="292" t="str">
        <f>IF(Lifesaving!F18="","",Lifesaving!F18)</f>
        <v/>
      </c>
      <c r="AG49" s="164"/>
      <c r="AH49" s="164"/>
      <c r="AI49" s="291"/>
      <c r="AJ49" s="290"/>
      <c r="AK49" s="292"/>
      <c r="AL49" s="164"/>
      <c r="AM49" s="164"/>
      <c r="AN49" s="186" t="str">
        <f>Swimming!B9</f>
        <v>5a</v>
      </c>
      <c r="AO49" s="183" t="str">
        <f>Swimming!C9</f>
        <v>Float face up in a resting position for at least one minute.</v>
      </c>
      <c r="AP49" s="187" t="str">
        <f>IF(Swimming!F9="","",Swimming!F9)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(2014)'!F29="", "", 'Camping (2014)'!F29)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Prepedness'!F39="","",'Emergency Prepedness'!F39)</f>
        <v/>
      </c>
      <c r="W50" s="164"/>
      <c r="X50" s="164"/>
      <c r="Y50" s="184" t="str">
        <f>'Family Life'!B19</f>
        <v>vii</v>
      </c>
      <c r="Z50" s="188" t="str">
        <f>'Family Life'!C19</f>
        <v>Good etiquette and manners.</v>
      </c>
      <c r="AA50" s="185" t="str">
        <f>IF('Family Life'!F19="","",'Family Life'!F19)</f>
        <v/>
      </c>
      <c r="AB50" s="164"/>
      <c r="AC50" s="164"/>
      <c r="AD50" s="291"/>
      <c r="AE50" s="290"/>
      <c r="AF50" s="292"/>
      <c r="AG50" s="164"/>
      <c r="AH50" s="164"/>
      <c r="AI50" s="186" t="str">
        <f>'Personal Management'!B36</f>
        <v>7b</v>
      </c>
      <c r="AJ50" s="183" t="str">
        <f>'Personal Management'!C36</f>
        <v>Explain the different ways to borrow money.</v>
      </c>
      <c r="AK50" s="187" t="str">
        <f>IF('Personal Management'!F36="","",'Personal Management'!F36)</f>
        <v/>
      </c>
      <c r="AL50" s="164"/>
      <c r="AM50" s="164"/>
      <c r="AN50" s="186" t="str">
        <f>Swimming!B10</f>
        <v>5b</v>
      </c>
      <c r="AO50" s="183" t="str">
        <f>Swimming!C10</f>
        <v>Demonstrate survival floating for at least five minutes.</v>
      </c>
      <c r="AP50" s="187" t="str">
        <f>IF(Swimming!F10="","",Swimming!F10)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IF(Cooking!F32="","",Cooking!F32)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Life'!F20="","",'Family Life'!F20)</f>
        <v/>
      </c>
      <c r="AB51" s="164"/>
      <c r="AC51" s="164"/>
      <c r="AD51" s="186" t="str">
        <f>Lifesaving!B19</f>
        <v>7d</v>
      </c>
      <c r="AE51" s="183" t="str">
        <f>Lifesaving!C19</f>
        <v>Present a buoyant aid other than a rescue tube to the subject and use it to tow the victim to safety.</v>
      </c>
      <c r="AF51" s="187" t="str">
        <f>IF(Lifesaving!F19="","",Lifesaving!F19)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Management'!F37="","",'Personal Management'!F37)</f>
        <v/>
      </c>
      <c r="AL51" s="164"/>
      <c r="AM51" s="164"/>
      <c r="AN51" s="291" t="str">
        <f>Swimming!B11</f>
        <v>5c</v>
      </c>
      <c r="AO51" s="290" t="str">
        <f>Swimming!C11</f>
        <v>While wearing a properly fitted U.S. Coast Guard approved life jacket, demonstrate the HELP and huddle positions. Explain their purposes.</v>
      </c>
      <c r="AP51" s="292" t="str">
        <f>IF(Swimming!F11="","",Swimming!F11)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IF(Lifesaving!F20="","",Lifesaving!F20)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IF(Cooking!F33="","",Cooking!F33)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Life'!F21="","",'Family Life'!F21)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IF(Swimming!F12="","",Swimming!F12)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(2014)'!F30="", "", 'Camping (2014)'!F30)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IF(Cooking!F34="","",Cooking!F34)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Prepedness'!F40="","",'Emergency Prepedness'!F40)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Management'!F38="","",'Personal Management'!F38)</f>
        <v/>
      </c>
      <c r="AL54" s="164"/>
      <c r="AM54" s="164"/>
      <c r="AN54" s="186">
        <f>Swimming!B13</f>
        <v>6</v>
      </c>
      <c r="AO54" s="183" t="str">
        <f>Swimming!C13</f>
        <v>In water over your head, but not to exceed 10 feet, do each of the following:</v>
      </c>
      <c r="AP54" s="187" t="str">
        <f>IF(Swimming!F13="","",Swimming!F13)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IF(Lifesaving!F21="","",Lifesaving!F21)</f>
        <v/>
      </c>
      <c r="AG55" s="164"/>
      <c r="AH55" s="164"/>
      <c r="AI55" s="186" t="str">
        <f>'Personal Management'!B39</f>
        <v>7e</v>
      </c>
      <c r="AJ55" s="183" t="str">
        <f>'Personal Management'!C39</f>
        <v>Explain ways to reduce or eliminate debt.</v>
      </c>
      <c r="AK55" s="187" t="str">
        <f>IF('Personal Management'!F39="","",'Personal Management'!F39)</f>
        <v/>
      </c>
      <c r="AL55" s="164"/>
      <c r="AM55" s="164"/>
      <c r="AN55" s="186" t="str">
        <f>Swimming!B14</f>
        <v>a</v>
      </c>
      <c r="AO55" s="188" t="str">
        <f>Swimming!C14</f>
        <v>Use the feet first method of surface diving and bring an object up from the bottom.</v>
      </c>
      <c r="AP55" s="187" t="str">
        <f>IF(Swimming!F14="","",Swimming!F14)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(2014)'!F31="", "", 'Camping (2014)'!F31)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Prepedness'!F41="","",'Emergency Prepedness'!F41)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IF(Lifesaving!F22="","",Lifesaving!F22)</f>
        <v/>
      </c>
      <c r="AG56" s="164"/>
      <c r="AH56" s="164"/>
      <c r="AI56" s="291">
        <f>'Personal Management'!B40</f>
        <v>8</v>
      </c>
      <c r="AJ56" s="315" t="str">
        <f>'Personal Management'!C40</f>
        <v>Demonstrate to your merit badge counselor your understanding of time management by doing the following:</v>
      </c>
      <c r="AK56" s="292" t="str">
        <f>IF('Personal Management'!F40="","",'Personal Management'!F40)</f>
        <v/>
      </c>
      <c r="AL56" s="164"/>
      <c r="AM56" s="164"/>
      <c r="AN56" s="186" t="str">
        <f>Swimming!B15</f>
        <v>b</v>
      </c>
      <c r="AO56" s="188" t="str">
        <f>Swimming!C15</f>
        <v>Do a headfirst surface dive (pike or tuck), and bring the object up again.</v>
      </c>
      <c r="AP56" s="187" t="str">
        <f>IF(Swimming!F15="","",Swimming!F15)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(2014)'!F32="", "", 'Camping (2014)'!F32)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IF(Cooking!F35="","",Cooking!F35)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IF(Lifesaving!F23="","",Lifesaving!F23)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IF(Swimming!F16="","",Swimming!F16)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(2014)'!F33="", "", 'Camping (2014)'!F33)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Prepedness'!F42="","",'Emergency Prepedness'!F42)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Management'!F41="","",'Personal Management'!F41)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(2014)'!F34="", "", 'Camping (2014)'!F34)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IF(Cooking!F36="","",Cooking!F36)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IF(Lifesaving!F24="","",Lifesaving!F24)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IF(Swimming!F17="","",Swimming!F17)</f>
        <v/>
      </c>
      <c r="AQ59" s="63"/>
    </row>
    <row r="60" spans="4:48" x14ac:dyDescent="0.15">
      <c r="D60" s="63"/>
      <c r="E60" s="190">
        <f>'Camping (2014)'!B35</f>
        <v>5</v>
      </c>
      <c r="F60" s="197" t="str">
        <f>'Camping (2014)'!C35</f>
        <v>Plan and carry out an overnight snow camping experience.</v>
      </c>
      <c r="G60" s="191" t="str">
        <f>IF('Camping (2014)'!F35="", "", 'Camping (2014)'!F35)</f>
        <v/>
      </c>
      <c r="H60" s="63"/>
      <c r="I60" s="63"/>
      <c r="N60" s="63"/>
      <c r="O60" s="313"/>
      <c r="P60" s="315"/>
      <c r="Q60" s="314"/>
      <c r="R60" s="63"/>
      <c r="S60" s="63"/>
      <c r="T60" s="184" t="str">
        <f>'Emergency Prepedness'!B43</f>
        <v>i</v>
      </c>
      <c r="U60" s="188" t="str">
        <f>'Emergency Prepedness'!C43</f>
        <v>Crowd and traffic control.</v>
      </c>
      <c r="V60" s="185" t="str">
        <f>IF('Emergency Prepedness'!F43="","",'Emergency Prepedness'!F43)</f>
        <v/>
      </c>
      <c r="W60" s="63"/>
      <c r="X60" s="63"/>
      <c r="AB60" s="63"/>
      <c r="AC60" s="63"/>
      <c r="AD60" s="291" t="str">
        <f>Lifesaving!B25</f>
        <v>9c</v>
      </c>
      <c r="AE60" s="290" t="str">
        <f>Lifesaving!C25</f>
        <v>Perform a cross-chest carry for an exhausted, passive victim who does not respond to instructions to aid himself.</v>
      </c>
      <c r="AF60" s="292" t="str">
        <f>IF(Lifesaving!F25="","",Lifesaving!F25)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Management'!F42="","",'Personal Management'!F42)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(2014)'!F36="", "", 'Camping (2014)'!F36)</f>
        <v/>
      </c>
      <c r="H61" s="63"/>
      <c r="I61" s="63"/>
      <c r="N61" s="63"/>
      <c r="O61" s="313"/>
      <c r="P61" s="315"/>
      <c r="Q61" s="314"/>
      <c r="R61" s="63"/>
      <c r="S61" s="63"/>
      <c r="T61" s="184" t="str">
        <f>'Emergency Prepedness'!B44</f>
        <v>ii</v>
      </c>
      <c r="U61" s="188" t="str">
        <f>'Emergency Prepedness'!C44</f>
        <v>Messenger service and communication.</v>
      </c>
      <c r="V61" s="185" t="str">
        <f>IF('Emergency Prepedness'!F44="","",'Emergency Prepedness'!F44)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(2014)'!F37="", "", 'Camping (2014)'!F37)</f>
        <v/>
      </c>
      <c r="H62" s="63"/>
      <c r="I62" s="63"/>
      <c r="N62" s="63"/>
      <c r="O62" s="313"/>
      <c r="P62" s="315"/>
      <c r="Q62" s="314"/>
      <c r="R62" s="63"/>
      <c r="S62" s="63"/>
      <c r="T62" s="184" t="str">
        <f>'Emergency Prepedness'!B45</f>
        <v>iii</v>
      </c>
      <c r="U62" s="188" t="str">
        <f>'Emergency Prepedness'!C45</f>
        <v>Collection and distribution services.</v>
      </c>
      <c r="V62" s="185" t="str">
        <f>IF('Emergency Prepedness'!F45="","",'Emergency Prepedness'!F45)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IF(Lifesaving!F26="","",Lifesaving!F26)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IF(Swimming!F18="","",Swimming!F18)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(2014)'!F38="", "", 'Camping (2014)'!F38)</f>
        <v/>
      </c>
      <c r="H63" s="63"/>
      <c r="I63" s="63"/>
      <c r="N63" s="63"/>
      <c r="O63" s="184" t="str">
        <f>Cooking!B37</f>
        <v>f</v>
      </c>
      <c r="P63" s="188" t="str">
        <f>Cooking!C37</f>
        <v>Explain how you kept foods safe and free from cross-contamination.</v>
      </c>
      <c r="Q63" s="185" t="str">
        <f>IF(Cooking!F37="","",Cooking!F37)</f>
        <v/>
      </c>
      <c r="R63" s="63"/>
      <c r="S63" s="63"/>
      <c r="T63" s="184" t="str">
        <f>'Emergency Prepedness'!B46</f>
        <v>iv</v>
      </c>
      <c r="U63" s="188" t="str">
        <f>'Emergency Prepedness'!C46</f>
        <v>Group feeding, shelter, and sanitation</v>
      </c>
      <c r="V63" s="185" t="str">
        <f>IF('Emergency Prepedness'!F46="","",'Emergency Prepedness'!F46)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Management'!F43="","",'Personal Management'!F43)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IF(Cooking!F38="","",Cooking!F38)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Prepedness'!F47="","",'Emergency Prepedness'!F47)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IF(Lifesaving!F27="","",Lifesaving!F27)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Management'!F44="","",'Personal Management'!F44)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IF(Cooking!F39="","",Cooking!F39)</f>
        <v/>
      </c>
      <c r="R67" s="66"/>
      <c r="S67" s="66"/>
      <c r="T67" s="184">
        <f>'Emergency Prepedness'!B48</f>
        <v>9</v>
      </c>
      <c r="U67" s="183" t="str">
        <f>'Emergency Prepedness'!C48</f>
        <v>Do ONE of the following:</v>
      </c>
      <c r="V67" s="185" t="str">
        <f>IF('Emergency Prepedness'!F48="","",'Emergency Prepedness'!F48)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Prepedness'!F49="","",'Emergency Prepedness'!F49)</f>
        <v/>
      </c>
      <c r="W68" s="66"/>
      <c r="X68" s="66"/>
      <c r="AB68" s="66"/>
      <c r="AC68" s="66"/>
      <c r="AD68" s="186" t="str">
        <f>Lifesaving!B28</f>
        <v>11a</v>
      </c>
      <c r="AE68" s="183" t="str">
        <f>Lifesaving!C28</f>
        <v>Perform an equipment assist using a buoyant aid.</v>
      </c>
      <c r="AF68" s="187" t="str">
        <f>IF(Lifesaving!F28="","",Lifesaving!F28)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IF(Cooking!F40="","",Cooking!F40)</f>
        <v/>
      </c>
      <c r="R69" s="66"/>
      <c r="S69" s="66"/>
      <c r="T69" s="313"/>
      <c r="U69" s="315"/>
      <c r="V69" s="314"/>
      <c r="W69" s="66"/>
      <c r="X69" s="66"/>
      <c r="AB69" s="66"/>
      <c r="AC69" s="66"/>
      <c r="AD69" s="186" t="str">
        <f>Lifesaving!B29</f>
        <v>11b</v>
      </c>
      <c r="AE69" s="183" t="str">
        <f>Lifesaving!C29</f>
        <v>Perform a front approach and wrist tow.</v>
      </c>
      <c r="AF69" s="187" t="str">
        <f>IF(Lifesaving!F29="","",Lifesaving!F29)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Management'!F45="","",'Personal Management'!F45)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IF(Cooking!F41="","",Cooking!F41)</f>
        <v/>
      </c>
      <c r="R70" s="66"/>
      <c r="S70" s="66"/>
      <c r="T70" s="184" t="str">
        <f>'Emergency Prepedness'!B50</f>
        <v>b</v>
      </c>
      <c r="U70" s="188" t="str">
        <f>'Emergency Prepedness'!C50</f>
        <v>Review or develop a plan of escape for your family in case of fire in your home.</v>
      </c>
      <c r="V70" s="185" t="str">
        <f>IF('Emergency Prepedness'!F50="","",'Emergency Prepedness'!F50)</f>
        <v/>
      </c>
      <c r="W70" s="66"/>
      <c r="X70" s="66"/>
      <c r="AB70" s="66"/>
      <c r="AC70" s="66"/>
      <c r="AD70" s="186" t="str">
        <f>Lifesaving!B30</f>
        <v>11c</v>
      </c>
      <c r="AE70" s="183" t="str">
        <f>Lifesaving!C30</f>
        <v>Perform a rear approach and armpit tow.</v>
      </c>
      <c r="AF70" s="187" t="str">
        <f>IF(Lifesaving!F30="","",Lifesaving!F30)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Prepedness'!F51="","",'Emergency Prepedness'!F51)</f>
        <v/>
      </c>
      <c r="W71" s="66"/>
      <c r="X71" s="66"/>
      <c r="AB71" s="66"/>
      <c r="AC71" s="66"/>
      <c r="AD71" s="186" t="str">
        <f>Lifesaving!B31</f>
        <v>12a</v>
      </c>
      <c r="AE71" s="183" t="str">
        <f>Lifesaving!C31</f>
        <v>Recover a 10-pound weight in 8 to 10 feet of water using a feet first surface dive.</v>
      </c>
      <c r="AF71" s="187" t="str">
        <f>IF(Lifesaving!F31="","",Lifesaving!F31)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IF(Lifesaving!F32="","",Lifesaving!F32)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IF(Cooking!F42="","",Cooking!F42)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IF(Lifesaving!F33="","",Lifesaving!F33)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IF(Lifesaving!F34="","",Lifesaving!F34)</f>
        <v/>
      </c>
      <c r="AG74" s="66"/>
      <c r="AH74" s="66"/>
      <c r="AI74" s="186" t="str">
        <f>'Personal Management'!B46</f>
        <v>a</v>
      </c>
      <c r="AJ74" s="188" t="str">
        <f>'Personal Management'!C46</f>
        <v>Define the project. What is your goal?</v>
      </c>
      <c r="AK74" s="187" t="str">
        <f>IF('Personal Management'!F46="","",'Personal Management'!F46)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IF(Cooking!F43="","",Cooking!F43)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Management'!F47="","",'Personal Management'!F47)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IF(Cooking!F44="","",Cooking!F44)</f>
        <v/>
      </c>
      <c r="R76" s="66"/>
      <c r="S76" s="66"/>
      <c r="W76" s="66"/>
      <c r="X76" s="66"/>
      <c r="AB76" s="66"/>
      <c r="AC76" s="66"/>
      <c r="AD76" s="186" t="str">
        <f>Lifesaving!B35</f>
        <v>14a</v>
      </c>
      <c r="AE76" s="183" t="str">
        <f>Lifesaving!C35</f>
        <v>Explain the signs and symptoms of a spinal injury.</v>
      </c>
      <c r="AF76" s="187" t="str">
        <f>IF(Lifesaving!F35="","",Lifesaving!F35)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IF(Lifesaving!F36="","",Lifesaving!F36)</f>
        <v/>
      </c>
      <c r="AG77" s="98"/>
      <c r="AH77" s="98"/>
      <c r="AI77" s="186" t="str">
        <f>'Personal Management'!B48</f>
        <v>c</v>
      </c>
      <c r="AJ77" s="188" t="str">
        <f>'Personal Management'!C48</f>
        <v>Describe your project.</v>
      </c>
      <c r="AK77" s="187" t="str">
        <f>IF('Personal Management'!F48="","",'Personal Management'!F48)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IF(Lifesaving!F37="","",Lifesaving!F37)</f>
        <v/>
      </c>
      <c r="AG78" s="98"/>
      <c r="AH78" s="98"/>
      <c r="AI78" s="186" t="str">
        <f>'Personal Management'!B49</f>
        <v>d</v>
      </c>
      <c r="AJ78" s="188" t="str">
        <f>'Personal Management'!C49</f>
        <v>Develop a list of resources. Identify how these resources will help you achieve your goal.</v>
      </c>
      <c r="AK78" s="187" t="str">
        <f>IF('Personal Management'!F49="","",'Personal Management'!F49)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IF(Lifesaving!F38="","",Lifesaving!F38)</f>
        <v/>
      </c>
      <c r="AG79" s="98"/>
      <c r="AH79" s="98"/>
      <c r="AI79" s="186" t="str">
        <f>'Personal Management'!B50</f>
        <v>e</v>
      </c>
      <c r="AJ79" s="188" t="str">
        <f>'Personal Management'!C50</f>
        <v>Develop a budget for your project.</v>
      </c>
      <c r="AK79" s="187" t="str">
        <f>IF('Personal Management'!F50="","",'Personal Management'!F50)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IF(Cooking!F45="","",Cooking!F45)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Management'!F51="","",'Personal Management'!F51)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IF(Cooking!F46="","",Cooking!F46)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Management'!F52="","",'Personal Management'!F52)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Community'!F3="", "", 'Citizenship in the Community'!F3)</f>
        <v/>
      </c>
      <c r="H87" s="66"/>
      <c r="I87" s="66"/>
      <c r="J87" s="186">
        <f>Communication!B3</f>
        <v>1</v>
      </c>
      <c r="K87" s="195" t="str">
        <f>Communication!C3</f>
        <v>Do ONE</v>
      </c>
      <c r="L87" s="187" t="str">
        <f>IF(Communication!F3="","",Communication!F3)</f>
        <v/>
      </c>
      <c r="N87" s="66"/>
      <c r="O87" s="313" t="str">
        <f>Cooking!B47</f>
        <v>a</v>
      </c>
      <c r="P87" s="290" t="str">
        <f>Cooking!C47</f>
        <v>Create a shopping list for your meals, showing the amount of food needed to prepare and serve each meal, and the cost for each meal.</v>
      </c>
      <c r="Q87" s="314" t="str">
        <f>IF(Cooking!F47="","",Cooking!F47)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Science'!F3="","",'Environmental Science'!F3)</f>
        <v/>
      </c>
      <c r="W87" s="66"/>
      <c r="X87" s="66"/>
      <c r="Y87" s="313">
        <f>'First Aid'!B3</f>
        <v>1</v>
      </c>
      <c r="Z87" s="290" t="str">
        <f>'First Aid'!C3</f>
        <v>Satisfy your counselor that you have current knowledge of all first-aid requirements for Tenderfoot, Second Class, and First Class ranks.</v>
      </c>
      <c r="AA87" s="314" t="str">
        <f>IF('First Aid'!F3="","",'First Aid'!F3)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Fitness'!F3="","",'Personal Fitness'!F3)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IF(Sustainability!F3="","",Sustainability!F3)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IF(Communication!F4="","",Communication!F4)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IF(Cooking!F48="","",Cooking!F48)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Aid'!F4="","",'First Aid'!F4)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Science'!F4="","",'Environmental Science'!F4)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Community'!F4="", "", 'Citizenship in the Community'!F4)</f>
        <v/>
      </c>
      <c r="H91" s="81"/>
      <c r="I91" s="81"/>
      <c r="J91" s="291"/>
      <c r="K91" s="294"/>
      <c r="L91" s="292"/>
      <c r="N91" s="81"/>
      <c r="O91" s="313"/>
      <c r="P91" s="290"/>
      <c r="Q91" s="314"/>
      <c r="R91" s="81"/>
      <c r="T91" s="321"/>
      <c r="U91" s="174" t="str">
        <f>'Environmental Science'!C5</f>
        <v>• Population</v>
      </c>
      <c r="V91" s="185" t="str">
        <f>IF('Environmental Science'!F5="","",'Environmental Science'!F5)</f>
        <v/>
      </c>
      <c r="W91" s="81"/>
      <c r="Y91" s="313" t="str">
        <f>'First Aid'!B5</f>
        <v>2b</v>
      </c>
      <c r="Z91" s="290" t="str">
        <f>'First Aid'!C5</f>
        <v>Define the term triage. Explain the steps necessary to assess and handle a medical emergency until help arrives.</v>
      </c>
      <c r="AA91" s="314" t="str">
        <f>IF('First Aid'!F5="","",'First Aid'!F5)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Community'!F5="", "", 'Citizenship in the Community'!F5)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IF(Cooking!F49="","",Cooking!F49)</f>
        <v/>
      </c>
      <c r="R92" s="66"/>
      <c r="T92" s="321"/>
      <c r="U92" s="174" t="str">
        <f>'Environmental Science'!C6</f>
        <v>• Community</v>
      </c>
      <c r="V92" s="185" t="str">
        <f>IF('Environmental Science'!F6="","",'Environmental Science'!F6)</f>
        <v/>
      </c>
      <c r="W92" s="66"/>
      <c r="Y92" s="313"/>
      <c r="Z92" s="290"/>
      <c r="AA92" s="314"/>
      <c r="AD92" s="186" t="str">
        <f>'Personal Fitness'!B4</f>
        <v>i</v>
      </c>
      <c r="AE92" s="188" t="str">
        <f>'Personal Fitness'!C4</f>
        <v>Why physical exams are important.</v>
      </c>
      <c r="AF92" s="187" t="str">
        <f>IF('Personal Fitness'!F4="","",'Personal Fitness'!F4)</f>
        <v/>
      </c>
      <c r="AG92" s="66"/>
      <c r="AI92" s="186">
        <f>Sustainability!B4</f>
        <v>2</v>
      </c>
      <c r="AJ92" s="183" t="str">
        <f>Sustainability!C4</f>
        <v>Do A and either B OR C of the following:</v>
      </c>
      <c r="AK92" s="187" t="str">
        <f>IF(Sustainability!F4="","",Sustainability!F4)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Science'!F7="","",'Environmental Science'!F7)</f>
        <v/>
      </c>
      <c r="W93" s="66"/>
      <c r="Y93" s="184" t="str">
        <f>'First Aid'!B6</f>
        <v>2c</v>
      </c>
      <c r="Z93" s="183" t="str">
        <f>'First Aid'!C6</f>
        <v>Explain the standard precautions as applied to blood borne pathogens.</v>
      </c>
      <c r="AA93" s="185" t="str">
        <f>IF('First Aid'!F6="","",'First Aid'!F6)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Fitness'!F5="","",'Personal Fitness'!F5)</f>
        <v/>
      </c>
      <c r="AG93" s="66"/>
      <c r="AI93" s="186"/>
      <c r="AJ93" s="183" t="str">
        <f>Sustainability!C5</f>
        <v>Water</v>
      </c>
      <c r="AK93" s="187" t="str">
        <f>IF(Sustainability!F5="","",Sustainability!F5)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Community'!F6="", "", 'Citizenship in the Community'!F6)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IF(Communication!F5="","",Communication!F5)</f>
        <v/>
      </c>
      <c r="N94" s="66"/>
      <c r="O94" s="313"/>
      <c r="P94" s="290"/>
      <c r="Q94" s="314"/>
      <c r="R94" s="66"/>
      <c r="T94" s="321"/>
      <c r="U94" s="174" t="str">
        <f>'Environmental Science'!C8</f>
        <v>• Biosphere</v>
      </c>
      <c r="V94" s="185" t="str">
        <f>IF('Environmental Science'!F8="","",'Environmental Science'!F8)</f>
        <v/>
      </c>
      <c r="W94" s="66"/>
      <c r="Y94" s="184" t="str">
        <f>'First Aid'!B7</f>
        <v>2d</v>
      </c>
      <c r="Z94" s="183" t="str">
        <f>'First Aid'!C7</f>
        <v>Prepare a first-aid kit for your home. Display and discuss its contents with your counselor.</v>
      </c>
      <c r="AA94" s="185" t="str">
        <f>IF('First Aid'!F7="","",'First Aid'!F7)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IF(Sustainability!F6="","",Sustainability!F6)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Community'!F7="", "", 'Citizenship in the Community'!F7)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IF(Cooking!F50="","",Cooking!F50)</f>
        <v/>
      </c>
      <c r="R95" s="66"/>
      <c r="T95" s="321"/>
      <c r="U95" s="174" t="str">
        <f>'Environmental Science'!C9</f>
        <v>• Symbiosis</v>
      </c>
      <c r="V95" s="185" t="str">
        <f>IF('Environmental Science'!F9="","",'Environmental Science'!F9)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Aid'!F8="","",'First Aid'!F8)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Community'!F8="", "", 'Citizenship in the Community'!F8)</f>
        <v/>
      </c>
      <c r="H96" s="66"/>
      <c r="I96" s="66"/>
      <c r="J96" s="291"/>
      <c r="K96" s="294"/>
      <c r="L96" s="292"/>
      <c r="N96" s="66"/>
      <c r="O96" s="313"/>
      <c r="P96" s="290"/>
      <c r="Q96" s="314"/>
      <c r="R96" s="66"/>
      <c r="T96" s="321"/>
      <c r="U96" s="174" t="str">
        <f>'Environmental Science'!C10</f>
        <v>• Niche</v>
      </c>
      <c r="V96" s="185" t="str">
        <f>IF('Environmental Science'!F10="","",'Environmental Science'!F10)</f>
        <v/>
      </c>
      <c r="W96" s="66"/>
      <c r="Y96" s="313"/>
      <c r="Z96" s="290"/>
      <c r="AA96" s="314"/>
      <c r="AD96" s="186" t="str">
        <f>'Personal Fitness'!B6</f>
        <v>iii</v>
      </c>
      <c r="AE96" s="188" t="str">
        <f>'Personal Fitness'!C6</f>
        <v>Diseases that can be prevented and how.</v>
      </c>
      <c r="AF96" s="187" t="str">
        <f>IF('Personal Fitness'!F6="","",'Personal Fitness'!F6)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Science'!F11="","",'Environmental Science'!F11)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Aid'!F9="","",'First Aid'!F9)</f>
        <v/>
      </c>
      <c r="AD97" s="186" t="str">
        <f>'Personal Fitness'!B7</f>
        <v>iv</v>
      </c>
      <c r="AE97" s="188" t="str">
        <f>'Personal Fitness'!C7</f>
        <v>The seven warning signs of cancer.</v>
      </c>
      <c r="AF97" s="187" t="str">
        <f>IF('Personal Fitness'!F7="","",'Personal Fitness'!F7)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Community'!F9="", "", 'Citizenship in the Community'!F9)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IF(Cooking!F51="","",Cooking!F51)</f>
        <v/>
      </c>
      <c r="R98" s="66"/>
      <c r="T98" s="321"/>
      <c r="U98" s="174" t="str">
        <f>'Environmental Science'!C12</f>
        <v>• Conservation</v>
      </c>
      <c r="V98" s="185" t="str">
        <f>IF('Environmental Science'!F12="","",'Environmental Science'!F12)</f>
        <v/>
      </c>
      <c r="W98" s="66"/>
      <c r="Y98" s="313"/>
      <c r="Z98" s="290"/>
      <c r="AA98" s="314"/>
      <c r="AD98" s="186" t="str">
        <f>'Personal Fitness'!B8</f>
        <v>v</v>
      </c>
      <c r="AE98" s="188" t="str">
        <f>'Personal Fitness'!C8</f>
        <v>The youth risk factors that affect cardiovascular fitness in adulthood.</v>
      </c>
      <c r="AF98" s="187" t="str">
        <f>IF('Personal Fitness'!F8="","",'Personal Fitness'!F8)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Science'!F13="","",'Environmental Science'!F13)</f>
        <v/>
      </c>
      <c r="W99" s="66"/>
      <c r="Y99" s="184" t="str">
        <f>'First Aid'!B10</f>
        <v>3c</v>
      </c>
      <c r="Z99" s="183" t="str">
        <f>'First Aid'!C10</f>
        <v>Explain the use of an automated external defibrillator (AED).</v>
      </c>
      <c r="AA99" s="185" t="str">
        <f>IF('First Aid'!F10="","",'First Aid'!F10)</f>
        <v/>
      </c>
      <c r="AD99" s="291" t="str">
        <f>'Personal Fitness'!B9</f>
        <v>1b</v>
      </c>
      <c r="AE99" s="290" t="str">
        <f>'Personal Fitness'!C9</f>
        <v>Have a dental examination. Get a statement saying that your teeth have been checked and cared for. Tell how to care for your teeth.</v>
      </c>
      <c r="AF99" s="292" t="str">
        <f>IF('Personal Fitness'!F9="","",'Personal Fitness'!F9)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IF(Sustainability!F7="","",Sustainability!F7)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Community'!F10="", "", 'Citizenship in the Community'!F10)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IF(Communication!F6="","",Communication!F6)</f>
        <v/>
      </c>
      <c r="N100" s="66"/>
      <c r="O100" s="313"/>
      <c r="P100" s="290"/>
      <c r="Q100" s="314"/>
      <c r="R100" s="66"/>
      <c r="T100" s="321"/>
      <c r="U100" s="174" t="str">
        <f>'Environmental Science'!C14</f>
        <v>• Endangered species</v>
      </c>
      <c r="V100" s="185" t="str">
        <f>IF('Environmental Science'!F14="","",'Environmental Science'!F14)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Aid'!F11="","",'First Aid'!F11)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Science'!F15="","",'Environmental Science'!F15)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Fitness'!F10="","",'Personal Fitness'!F10)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Community'!F11="", "", 'Citizenship in the Community'!F11)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IF(Cooking!F52="","",Cooking!F52)</f>
        <v/>
      </c>
      <c r="R102" s="66"/>
      <c r="T102" s="321"/>
      <c r="U102" s="174" t="str">
        <f>'Environmental Science'!C16</f>
        <v>• Pollution prevention</v>
      </c>
      <c r="V102" s="185" t="str">
        <f>IF('Environmental Science'!F16="","",'Environmental Science'!F16)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Community'!F12="", "", 'Citizenship in the Community'!F12)</f>
        <v/>
      </c>
      <c r="H103" s="66"/>
      <c r="I103" s="66"/>
      <c r="J103" s="291"/>
      <c r="K103" s="294"/>
      <c r="L103" s="292"/>
      <c r="N103" s="66"/>
      <c r="O103" s="313"/>
      <c r="P103" s="290"/>
      <c r="Q103" s="314"/>
      <c r="R103" s="66"/>
      <c r="T103" s="321"/>
      <c r="U103" s="174" t="str">
        <f>'Environmental Science'!C17</f>
        <v>• Brownfield</v>
      </c>
      <c r="V103" s="185" t="str">
        <f>IF('Environmental Science'!F17="","",'Environmental Science'!F17)</f>
        <v/>
      </c>
      <c r="W103" s="66"/>
      <c r="Y103" s="313" t="str">
        <f>'First Aid'!B12</f>
        <v>3e</v>
      </c>
      <c r="Z103" s="290" t="str">
        <f>'First Aid'!C12</f>
        <v>Explain when a bee sting could be life threatening and what action should be taken for prevention and for first aid.</v>
      </c>
      <c r="AA103" s="314" t="str">
        <f>IF('First Aid'!F12="","",'First Aid'!F12)</f>
        <v/>
      </c>
      <c r="AD103" s="186" t="str">
        <f>'Personal Fitness'!B11</f>
        <v>a</v>
      </c>
      <c r="AE103" s="188" t="str">
        <f>'Personal Fitness'!C11</f>
        <v>Components of personal fitness.</v>
      </c>
      <c r="AF103" s="187" t="str">
        <f>IF('Personal Fitness'!F11="","",'Personal Fitness'!F11)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IF(Sustainability!F8="","",Sustainability!F8)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Community'!F13="", "", 'Citizenship in the Community'!F13)</f>
        <v/>
      </c>
      <c r="H104" s="66"/>
      <c r="I104" s="66"/>
      <c r="J104" s="291"/>
      <c r="K104" s="294"/>
      <c r="L104" s="292"/>
      <c r="N104" s="66"/>
      <c r="O104" s="313"/>
      <c r="P104" s="290"/>
      <c r="Q104" s="314"/>
      <c r="R104" s="66"/>
      <c r="T104" s="321"/>
      <c r="U104" s="174" t="str">
        <f>'Environmental Science'!C18</f>
        <v>• Ozone</v>
      </c>
      <c r="V104" s="185" t="str">
        <f>IF('Environmental Science'!F18="","",'Environmental Science'!F18)</f>
        <v/>
      </c>
      <c r="W104" s="66"/>
      <c r="Y104" s="313"/>
      <c r="Z104" s="290"/>
      <c r="AA104" s="314"/>
      <c r="AD104" s="186" t="str">
        <f>'Personal Fitness'!B12</f>
        <v>b</v>
      </c>
      <c r="AE104" s="188" t="str">
        <f>'Personal Fitness'!C12</f>
        <v>Reasons for being fit in all components.</v>
      </c>
      <c r="AF104" s="187" t="str">
        <f>IF('Personal Fitness'!F12="","",'Personal Fitness'!F12)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IF(Communication!F7="","",Communication!F7)</f>
        <v/>
      </c>
      <c r="N105" s="66"/>
      <c r="R105" s="66"/>
      <c r="T105" s="321"/>
      <c r="U105" s="174" t="str">
        <f>'Environmental Science'!C19</f>
        <v>• Watershed</v>
      </c>
      <c r="V105" s="185" t="str">
        <f>IF('Environmental Science'!F19="","",'Environmental Science'!F19)</f>
        <v/>
      </c>
      <c r="W105" s="66"/>
      <c r="Y105" s="313" t="str">
        <f>'First Aid'!B13</f>
        <v>3f</v>
      </c>
      <c r="Z105" s="290" t="str">
        <f>'First Aid'!C13</f>
        <v>Explain the symptoms of heatstroke and what action should be taken for first aid and for prevention.</v>
      </c>
      <c r="AA105" s="314" t="str">
        <f>IF('First Aid'!F13="","",'First Aid'!F13)</f>
        <v/>
      </c>
      <c r="AD105" s="186" t="str">
        <f>'Personal Fitness'!B13</f>
        <v>c</v>
      </c>
      <c r="AE105" s="188" t="str">
        <f>'Personal Fitness'!C13</f>
        <v>What it means to be mentally healthy.</v>
      </c>
      <c r="AF105" s="187" t="str">
        <f>IF('Personal Fitness'!F13="","",'Personal Fitness'!F13)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Science'!F20="","",'Environmental Science'!F20)</f>
        <v/>
      </c>
      <c r="W106" s="66"/>
      <c r="Y106" s="313"/>
      <c r="Z106" s="290"/>
      <c r="AA106" s="314"/>
      <c r="AD106" s="186" t="str">
        <f>'Personal Fitness'!B14</f>
        <v>d</v>
      </c>
      <c r="AE106" s="188" t="str">
        <f>'Personal Fitness'!C14</f>
        <v>What it means to be physically healthy and fit.</v>
      </c>
      <c r="AF106" s="187" t="str">
        <f>IF('Personal Fitness'!F14="","",'Personal Fitness'!F14)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Community'!F14="", "", 'Citizenship in the Community'!F14)</f>
        <v/>
      </c>
      <c r="H107" s="66"/>
      <c r="I107" s="66"/>
      <c r="J107" s="291"/>
      <c r="K107" s="294"/>
      <c r="L107" s="292"/>
      <c r="N107" s="66"/>
      <c r="O107" s="299"/>
      <c r="P107" s="299"/>
      <c r="Q107" s="299"/>
      <c r="R107" s="66"/>
      <c r="T107" s="321"/>
      <c r="U107" s="174" t="str">
        <f>'Environmental Science'!C21</f>
        <v>• Nonpoint source</v>
      </c>
      <c r="V107" s="185" t="str">
        <f>IF('Environmental Science'!F21="","",'Environmental Science'!F21)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Aid'!F14="","",'First Aid'!F14)</f>
        <v/>
      </c>
      <c r="AD107" s="186" t="str">
        <f>'Personal Fitness'!B15</f>
        <v>e</v>
      </c>
      <c r="AE107" s="188" t="str">
        <f>'Personal Fitness'!C15</f>
        <v>What it means to be socially healthy. Discuss your activity in the areas of healthy social fitness.</v>
      </c>
      <c r="AF107" s="187" t="str">
        <f>IF('Personal Fitness'!F15="","",'Personal Fitness'!F15)</f>
        <v/>
      </c>
      <c r="AG107" s="66"/>
      <c r="AI107" s="186"/>
      <c r="AJ107" s="183" t="str">
        <f>Sustainability!C9</f>
        <v>Food</v>
      </c>
      <c r="AK107" s="187" t="str">
        <f>IF(Sustainability!F9="","",Sustainability!F9)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Community'!F15="", "", 'Citizenship in the Community'!F15)</f>
        <v/>
      </c>
      <c r="H108" s="66"/>
      <c r="I108" s="66"/>
      <c r="J108" s="186">
        <f>Communication!B8</f>
        <v>2</v>
      </c>
      <c r="K108" s="195" t="str">
        <f>Communication!C8</f>
        <v>Do ONE</v>
      </c>
      <c r="L108" s="187" t="str">
        <f>IF(Communication!F8="","",Communication!F8)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IF(Cycling!F3="","",Cycling!F3)</f>
        <v/>
      </c>
      <c r="R108" s="66"/>
      <c r="T108" s="321"/>
      <c r="U108" s="174" t="str">
        <f>'Environmental Science'!C22</f>
        <v>• Hybrid vehicle</v>
      </c>
      <c r="V108" s="185" t="str">
        <f>IF('Environmental Science'!F22="","",'Environmental Science'!F22)</f>
        <v/>
      </c>
      <c r="W108" s="66"/>
      <c r="Y108" s="313"/>
      <c r="Z108" s="290"/>
      <c r="AA108" s="314"/>
      <c r="AD108" s="186" t="str">
        <f>'Personal Fitness'!B16</f>
        <v>f</v>
      </c>
      <c r="AE108" s="188" t="str">
        <f>'Personal Fitness'!C16</f>
        <v>What you can do to prevent social, emotional, or mental problems.</v>
      </c>
      <c r="AF108" s="187" t="str">
        <f>IF('Personal Fitness'!F16="","",'Personal Fitness'!F16)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IF(Sustainability!F10="","",Sustainability!F10)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IF(Communication!F9="","",Communication!F9)</f>
        <v/>
      </c>
      <c r="N109" s="66"/>
      <c r="O109" s="313"/>
      <c r="P109" s="290"/>
      <c r="Q109" s="314"/>
      <c r="R109" s="66"/>
      <c r="T109" s="322"/>
      <c r="U109" s="174" t="str">
        <f>'Environmental Science'!C23</f>
        <v>• Fuel cell</v>
      </c>
      <c r="V109" s="185" t="str">
        <f>IF('Environmental Science'!F23="","",'Environmental Science'!F23)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Fitness'!F17="","",'Personal Fitness'!F17)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Science'!F24="","",'Environmental Science'!F24)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Aid'!F15="","",'First Aid'!F15)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IF(Cycling!F4="","",Cycling!F4)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Science'!F25="","",'Environmental Science'!F25)</f>
        <v/>
      </c>
      <c r="Y111" s="313"/>
      <c r="Z111" s="290"/>
      <c r="AA111" s="314"/>
      <c r="AD111" s="186" t="str">
        <f>'Personal Fitness'!B18</f>
        <v>3b</v>
      </c>
      <c r="AE111" s="183" t="str">
        <f>'Personal Fitness'!C18</f>
        <v>Are you immunized and vaccinated according to the advice of your health-care provider?</v>
      </c>
      <c r="AF111" s="187" t="str">
        <f>IF('Personal Fitness'!F18="","",'Personal Fitness'!F18)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IF(Sustainability!F11="","",Sustainability!F11)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Community'!F16="", "", 'Citizenship in the Community'!F16)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IF(Communication!F10="","",Communication!F10)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Fitness'!F19="","",'Personal Fitness'!F19)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Science'!F26="","",'Environmental Science'!F26)</f>
        <v/>
      </c>
      <c r="W113" s="66"/>
      <c r="Y113" s="313" t="str">
        <f>'First Aid'!B16</f>
        <v>5a</v>
      </c>
      <c r="Z113" s="290" t="str">
        <f>'First Aid'!C16</f>
        <v>Describe the symptoms, proper first-aid procedures, and possible prevention measures for hypothermia</v>
      </c>
      <c r="AA113" s="314" t="str">
        <f>IF('First Aid'!F16="","",'First Aid'!F16)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Community'!F17="", "", 'Citizenship in the Community'!F17)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Fitness'!F20="","",'Personal Fitness'!F20)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IF(Sustainability!F12="","",Sustainability!F12)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IF(Communication!F11="","",Communication!F11)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IF(Cycling!F5="","",Cycling!F5)</f>
        <v/>
      </c>
      <c r="R115" s="66"/>
      <c r="T115" s="184" t="str">
        <f>'Environmental Science'!B27</f>
        <v>A3</v>
      </c>
      <c r="U115" s="183" t="str">
        <f>'Environmental Science'!C27</f>
        <v>Discuss what is an ecosystem. Tell how it is maintained in nature and how it survives.</v>
      </c>
      <c r="V115" s="185" t="str">
        <f>IF('Environmental Science'!F27="","",'Environmental Science'!F27)</f>
        <v/>
      </c>
      <c r="W115" s="66"/>
      <c r="Y115" s="313" t="str">
        <f>'First Aid'!B17</f>
        <v>5b</v>
      </c>
      <c r="Z115" s="290" t="str">
        <f>'First Aid'!C17</f>
        <v>Describe the symptoms, proper first-aid procedures, and possible prevention measures for convulsion/seizure</v>
      </c>
      <c r="AA115" s="314" t="str">
        <f>IF('First Aid'!F17="","",'First Aid'!F17)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Community'!F18="", "", 'Citizenship in the Community'!F18)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IF(Communication!F12="","",Communication!F12)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Science'!F28="","",'Environmental Science'!F28)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Fitness'!F21="","",'Personal Fitness'!F21)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Community'!F19="", "", 'Citizenship in the Community'!F19)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IF(Cycling!F6="","",Cycling!F6)</f>
        <v/>
      </c>
      <c r="R117" s="63"/>
      <c r="T117" s="313"/>
      <c r="U117" s="290"/>
      <c r="V117" s="314"/>
      <c r="W117" s="63"/>
      <c r="Y117" s="313" t="str">
        <f>'First Aid'!B18</f>
        <v>5c</v>
      </c>
      <c r="Z117" s="290" t="str">
        <f>'First Aid'!C18</f>
        <v>Describe the symptoms, proper first-aid procedures, and possible prevention measures for frostbite</v>
      </c>
      <c r="AA117" s="314" t="str">
        <f>IF('First Aid'!F18="","",'First Aid'!F18)</f>
        <v/>
      </c>
      <c r="AD117" s="291"/>
      <c r="AE117" s="290"/>
      <c r="AF117" s="292"/>
      <c r="AG117" s="63"/>
      <c r="AI117" s="186"/>
      <c r="AJ117" s="183" t="str">
        <f>Sustainability!C13</f>
        <v>Community</v>
      </c>
      <c r="AK117" s="187" t="str">
        <f>IF(Sustainability!F13="","",Sustainability!F13)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Science'!F29="","",'Environmental Science'!F29)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Fitness'!F22="","",'Personal Fitness'!F22)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IF(Sustainability!F14="","",Sustainability!F14)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IF(Cycling!F7="","",Cycling!F7)</f>
        <v/>
      </c>
      <c r="R119" s="63"/>
      <c r="T119" s="313"/>
      <c r="U119" s="290"/>
      <c r="V119" s="314"/>
      <c r="W119" s="63"/>
      <c r="Y119" s="313" t="str">
        <f>'First Aid'!B19</f>
        <v>5d</v>
      </c>
      <c r="Z119" s="290" t="str">
        <f>'First Aid'!C19</f>
        <v>Describe the symptoms, proper first-aid procedures, and possible prevention measures for dehydration</v>
      </c>
      <c r="AA119" s="314" t="str">
        <f>IF('First Aid'!F19="","",'First Aid'!F19)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Fitness'!F23="","",'Personal Fitness'!F23)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Community'!F20="", "", 'Citizenship in the Community'!F20)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IF(Communication!F13="","",Communication!F13)</f>
        <v/>
      </c>
      <c r="N121" s="63"/>
      <c r="O121" s="184" t="str">
        <f>Cycling!B8</f>
        <v>3a</v>
      </c>
      <c r="P121" s="183" t="str">
        <f>Cycling!C8</f>
        <v>Show all points that need regular lubrication</v>
      </c>
      <c r="Q121" s="185" t="str">
        <f>IF(Cycling!F8="","",Cycling!F8)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Aid'!F20="","",'First Aid'!F20)</f>
        <v/>
      </c>
      <c r="AD121" s="186" t="str">
        <f>'Personal Fitness'!B24</f>
        <v>3h</v>
      </c>
      <c r="AE121" s="183" t="str">
        <f>'Personal Fitness'!C24</f>
        <v>Do you sleep well at night and wake up feeling ready to start the new day?</v>
      </c>
      <c r="AF121" s="187" t="str">
        <f>IF('Personal Fitness'!F24="","",'Personal Fitness'!F24)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IF(Cycling!F9="","",Cycling!F9)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Science'!F30="","",'Environmental Science'!F30)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Fitness'!F25="","",'Personal Fitness'!F25)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IF(Sustainability!F15="","",Sustainability!F15)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IF(Cycling!F10="","",Cycling!F10)</f>
        <v/>
      </c>
      <c r="R123" s="63"/>
      <c r="T123" s="313"/>
      <c r="U123" s="290"/>
      <c r="V123" s="314"/>
      <c r="W123" s="63"/>
      <c r="Y123" s="184" t="str">
        <f>'First Aid'!B21</f>
        <v>5f</v>
      </c>
      <c r="Z123" s="183" t="str">
        <f>'First Aid'!C21</f>
        <v>Describe the symptoms, proper first-aid procedures, and possible prevention measures for burns</v>
      </c>
      <c r="AA123" s="185" t="str">
        <f>IF('First Aid'!F21="","",'First Aid'!F21)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IF(Cycling!F11="","",Cycling!F11)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Science'!F31="","",'Environmental Science'!F31)</f>
        <v/>
      </c>
      <c r="W124" s="63"/>
      <c r="Y124" s="313" t="str">
        <f>'First Aid'!B22</f>
        <v>5g</v>
      </c>
      <c r="Z124" s="290" t="str">
        <f>'First Aid'!C22</f>
        <v>Describe the symptoms, proper first-aid procedures, and possible prevention measures for abdominal pain</v>
      </c>
      <c r="AA124" s="314" t="str">
        <f>IF('First Aid'!F22="","",'First Aid'!F22)</f>
        <v/>
      </c>
      <c r="AD124" s="186" t="str">
        <f>'Personal Fitness'!B26</f>
        <v>3j</v>
      </c>
      <c r="AE124" s="183" t="str">
        <f>'Personal Fitness'!C26</f>
        <v>Do you spend quality time with your family and friends in social and recreational activities?</v>
      </c>
      <c r="AF124" s="187" t="str">
        <f>IF('Personal Fitness'!F26="","",'Personal Fitness'!F26)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IF(Communication!F14="","",Communication!F14)</f>
        <v/>
      </c>
      <c r="N125" s="63"/>
      <c r="O125" s="313">
        <f>Cycling!B12</f>
        <v>5</v>
      </c>
      <c r="P125" s="290" t="str">
        <f>Cycling!C12</f>
        <v>Show how to repair a flat by removing the tire, replacing or patching the tube, and remounting the tire.</v>
      </c>
      <c r="Q125" s="314" t="str">
        <f>IF(Cycling!F12="","",Cycling!F12)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Fitness'!F27="","",'Personal Fitness'!F27)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IF(Sustainability!F16="","",Sustainability!F16)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Science'!F32="","",'Environmental Science'!F32)</f>
        <v/>
      </c>
      <c r="Y126" s="313" t="str">
        <f>'First Aid'!B23</f>
        <v>5h</v>
      </c>
      <c r="Z126" s="290" t="str">
        <f>'First Aid'!C23</f>
        <v>Describe the symptoms, proper first-aid procedures, and possible prevention measures for loosened teeth</v>
      </c>
      <c r="AA126" s="314" t="str">
        <f>IF('First Aid'!F23="","",'First Aid'!F23)</f>
        <v/>
      </c>
      <c r="AD126" s="186" t="str">
        <f>'Personal Fitness'!B28</f>
        <v>4a</v>
      </c>
      <c r="AE126" s="183" t="str">
        <f>'Personal Fitness'!C28</f>
        <v>Explain the components of physical fitness.</v>
      </c>
      <c r="AF126" s="187" t="str">
        <f>IF('Personal Fitness'!F28="","",'Personal Fitness'!F28)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IF(Cycling!F13="","",Cycling!F13)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Fitness'!F29="","",'Personal Fitness'!F29)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Nation'!F3="", "", 'Citizenship in the Nation'!F3)</f>
        <v/>
      </c>
      <c r="J128" s="186">
        <f>Communication!B15</f>
        <v>7</v>
      </c>
      <c r="K128" s="195" t="str">
        <f>Communication!C15</f>
        <v>Do ONE</v>
      </c>
      <c r="L128" s="187" t="str">
        <f>IF(Communication!F15="","",Communication!F15)</f>
        <v/>
      </c>
      <c r="O128" s="313">
        <f>Cycling!B14</f>
        <v>7</v>
      </c>
      <c r="P128" s="290" t="str">
        <f>Cycling!C14</f>
        <v>Using the BSA buddy system, complete all the requirements for ONE of the following options: road biking OR mountain biking</v>
      </c>
      <c r="Q128" s="314" t="str">
        <f>IF(Cycling!F14="","",Cycling!F14)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Science'!F33="","",'Environmental Science'!F33)</f>
        <v/>
      </c>
      <c r="Y128" s="313" t="str">
        <f>'First Aid'!B24</f>
        <v>5i</v>
      </c>
      <c r="Z128" s="290" t="str">
        <f>'First Aid'!C24</f>
        <v>Describe the symptoms, proper first-aid procedures, and possible prevention measures for knocked out tooth</v>
      </c>
      <c r="AA128" s="314" t="str">
        <f>IF('First Aid'!F24="","",'First Aid'!F24)</f>
        <v/>
      </c>
      <c r="AD128" s="186" t="str">
        <f>'Personal Fitness'!B30</f>
        <v>4c</v>
      </c>
      <c r="AE128" s="183" t="str">
        <f>'Personal Fitness'!C30</f>
        <v>Explain the need to have a balance in all four components of physical fitness.</v>
      </c>
      <c r="AF128" s="187" t="str">
        <f>IF('Personal Fitness'!F30="","",'Personal Fitness'!F30)</f>
        <v/>
      </c>
      <c r="AI128" s="186"/>
      <c r="AJ128" s="183" t="str">
        <f>Sustainability!C17</f>
        <v>Energy</v>
      </c>
      <c r="AK128" s="187" t="str">
        <f>IF(Sustainability!F17="","",Sustainability!F17)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IF(Communication!F16="","",Communication!F16)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Fitness'!F31="","",'Personal Fitness'!F31)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IF(Sustainability!F18="","",Sustainability!F18)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Nation'!F4="", "", 'Citizenship in the Nation'!F4)</f>
        <v/>
      </c>
      <c r="H130" s="2"/>
      <c r="I130" s="2"/>
      <c r="J130" s="291"/>
      <c r="K130" s="294"/>
      <c r="L130" s="292"/>
      <c r="N130" s="2"/>
      <c r="O130" s="184" t="str">
        <f>Cycling!B15</f>
        <v>7A</v>
      </c>
      <c r="P130" s="183" t="str">
        <f>Cycling!C15</f>
        <v>Road Biking</v>
      </c>
      <c r="Q130" s="185" t="str">
        <f>IF(Cycling!F15="","",Cycling!F15)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Aid'!F25="","",'First Aid'!F25)</f>
        <v/>
      </c>
      <c r="AB130" s="2"/>
      <c r="AC130" s="2"/>
      <c r="AD130" s="186" t="str">
        <f>'Personal Fitness'!B32</f>
        <v>5a</v>
      </c>
      <c r="AE130" s="183" t="str">
        <f>'Personal Fitness'!C32</f>
        <v>Explain the importance of good nutrition.</v>
      </c>
      <c r="AF130" s="187" t="str">
        <f>IF('Personal Fitness'!F32="","",'Personal Fitness'!F32)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Nation'!F5="", "", 'Citizenship in the Nation'!F5)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IF(Communication!F17="","",Communication!F17)</f>
        <v/>
      </c>
      <c r="N131" s="2"/>
      <c r="O131" s="184">
        <f>Cycling!B16</f>
        <v>1</v>
      </c>
      <c r="P131" s="188" t="str">
        <f>Cycling!C16</f>
        <v>Take a road test with your counselor and demonstrate the following:</v>
      </c>
      <c r="Q131" s="185" t="str">
        <f>IF(Cycling!F16="","",Cycling!F16)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Science'!F34="","",'Environmental Science'!F34)</f>
        <v/>
      </c>
      <c r="W131" s="2"/>
      <c r="X131" s="2"/>
      <c r="Y131" s="313"/>
      <c r="Z131" s="290"/>
      <c r="AA131" s="314"/>
      <c r="AB131" s="2"/>
      <c r="AC131" s="2"/>
      <c r="AD131" s="186" t="str">
        <f>'Personal Fitness'!B33</f>
        <v>5b</v>
      </c>
      <c r="AE131" s="183" t="str">
        <f>'Personal Fitness'!C33</f>
        <v>Explain what good nutrition means to you.</v>
      </c>
      <c r="AF131" s="187" t="str">
        <f>IF('Personal Fitness'!F33="","",'Personal Fitness'!F33)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IF(Cycling!F17="","",Cycling!F17)</f>
        <v/>
      </c>
      <c r="R132" s="2"/>
      <c r="S132" s="2"/>
      <c r="T132" s="313"/>
      <c r="U132" s="290"/>
      <c r="V132" s="314"/>
      <c r="W132" s="2"/>
      <c r="X132" s="2"/>
      <c r="Y132" s="184">
        <f>'First Aid'!B26</f>
        <v>6</v>
      </c>
      <c r="Z132" s="183" t="str">
        <f>'First Aid'!C26</f>
        <v>Do TWO of the following</v>
      </c>
      <c r="AA132" s="185" t="str">
        <f>IF('First Aid'!F26="","",'First Aid'!F26)</f>
        <v/>
      </c>
      <c r="AB132" s="2"/>
      <c r="AC132" s="2"/>
      <c r="AD132" s="186" t="str">
        <f>'Personal Fitness'!B34</f>
        <v>5c</v>
      </c>
      <c r="AE132" s="183" t="str">
        <f>'Personal Fitness'!C34</f>
        <v>Explain how good nutrition is related to the other components of personal fitness.</v>
      </c>
      <c r="AF132" s="187" t="str">
        <f>IF('Personal Fitness'!F34="","",'Personal Fitness'!F34)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IF(Cycling!F18="","",Cycling!F18)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Aid'!F27="","",'First Aid'!F27)</f>
        <v/>
      </c>
      <c r="AB133" s="2"/>
      <c r="AC133" s="2"/>
      <c r="AD133" s="186" t="str">
        <f>'Personal Fitness'!B35</f>
        <v>5d</v>
      </c>
      <c r="AE133" s="183" t="str">
        <f>'Personal Fitness'!C35</f>
        <v>Explain the three components of a sound weight (fat) control program.</v>
      </c>
      <c r="AF133" s="187" t="str">
        <f>IF('Personal Fitness'!F35="","",'Personal Fitness'!F35)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Nation'!F6="", "", 'Citizenship in the Nation'!F6)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Science'!F35="","",'Environmental Science'!F35)</f>
        <v/>
      </c>
      <c r="W134" s="2"/>
      <c r="X134" s="2"/>
      <c r="Y134" s="313"/>
      <c r="Z134" s="315"/>
      <c r="AA134" s="314"/>
      <c r="AB134" s="2"/>
      <c r="AC134" s="2"/>
      <c r="AD134" s="291">
        <f>'Personal Fitness'!B36</f>
        <v>6</v>
      </c>
      <c r="AE134" s="183" t="str">
        <f>'Personal Fitness'!C36</f>
        <v>Record your abilities on the following tests:</v>
      </c>
      <c r="AF134" s="187" t="str">
        <f>IF('Personal Fitness'!F36="","",'Personal Fitness'!F36)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IF(Sustainability!F19="","",Sustainability!F19)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IF(Cycling!F19="","",Cycling!F19)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Aid'!F28="","",'First Aid'!F28)</f>
        <v/>
      </c>
      <c r="AB135" s="2"/>
      <c r="AC135" s="2"/>
      <c r="AD135" s="291"/>
      <c r="AE135" s="183" t="str">
        <f>'Personal Fitness'!C37</f>
        <v>Aerobic - run 9 minutes OR 1 mile.</v>
      </c>
      <c r="AF135" s="187" t="str">
        <f>IF('Personal Fitness'!F37="","",'Personal Fitness'!F37)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Nation'!F7="", "", 'Citizenship in the Nation'!F7)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IF(Communication!F18="","",Communication!F18)</f>
        <v/>
      </c>
      <c r="N136" s="2"/>
      <c r="O136" s="184" t="str">
        <f>Cycling!B20</f>
        <v>d</v>
      </c>
      <c r="P136" s="198" t="str">
        <f>Cycling!C20</f>
        <v>Demonstrate appropriate actions at a right-turn only lane when you are continuing straight.</v>
      </c>
      <c r="Q136" s="185" t="str">
        <f>IF(Cycling!F20="","",Cycling!F20)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Science'!F36="","",'Environmental Science'!F36)</f>
        <v/>
      </c>
      <c r="W136" s="2"/>
      <c r="X136" s="2"/>
      <c r="Y136" s="313"/>
      <c r="Z136" s="315"/>
      <c r="AA136" s="314"/>
      <c r="AB136" s="2"/>
      <c r="AC136" s="2"/>
      <c r="AD136" s="291"/>
      <c r="AE136" s="183" t="str">
        <f>'Personal Fitness'!C38</f>
        <v>Flexibility - Distance stretched on 4th attempt of a sit and reach.</v>
      </c>
      <c r="AF136" s="187" t="str">
        <f>IF('Personal Fitness'!F38="","",'Personal Fitness'!F38)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IF(Cycling!F21="","",Cycling!F21)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Aid'!F29="","",'First Aid'!F29)</f>
        <v/>
      </c>
      <c r="AB137" s="2"/>
      <c r="AC137" s="2"/>
      <c r="AD137" s="291"/>
      <c r="AE137" s="183" t="str">
        <f>'Personal Fitness'!C39</f>
        <v>Strength - Sit-ups done correctly in 60 seconds.</v>
      </c>
      <c r="AF137" s="187" t="str">
        <f>IF('Personal Fitness'!F39="","",'Personal Fitness'!F39)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Nation'!F8="", "", 'Citizenship in the Nation'!F8)</f>
        <v/>
      </c>
      <c r="H138" s="2"/>
      <c r="I138" s="2"/>
      <c r="J138" s="291"/>
      <c r="K138" s="294"/>
      <c r="L138" s="292"/>
      <c r="N138" s="2"/>
      <c r="O138" s="184" t="str">
        <f>Cycling!B22</f>
        <v>f</v>
      </c>
      <c r="P138" s="198" t="str">
        <f>Cycling!C22</f>
        <v>Cross railroad tracks properly.</v>
      </c>
      <c r="Q138" s="185" t="str">
        <f>IF(Cycling!F22="","",Cycling!F22)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Science'!F37="","",'Environmental Science'!F37)</f>
        <v/>
      </c>
      <c r="W138" s="2"/>
      <c r="X138" s="2"/>
      <c r="Y138" s="313"/>
      <c r="Z138" s="315"/>
      <c r="AA138" s="314"/>
      <c r="AB138" s="2"/>
      <c r="AC138" s="2"/>
      <c r="AD138" s="291"/>
      <c r="AE138" s="183" t="str">
        <f>'Personal Fitness'!C40</f>
        <v>Strength - Pull-ups done correctly in 60 seconds.</v>
      </c>
      <c r="AF138" s="187" t="str">
        <f>IF('Personal Fitness'!F40="","",'Personal Fitness'!F40)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IF(Communication!F19="","",Communication!F19)</f>
        <v/>
      </c>
      <c r="N139" s="2"/>
      <c r="O139" s="184">
        <f>Cycling!B23</f>
        <v>2</v>
      </c>
      <c r="P139" s="188" t="str">
        <f>Cycling!C23</f>
        <v>Avoiding main highways, take the following rides:</v>
      </c>
      <c r="Q139" s="185" t="str">
        <f>IF(Cycling!F23="","",Cycling!F23)</f>
        <v/>
      </c>
      <c r="R139" s="2"/>
      <c r="S139" s="2"/>
      <c r="T139" s="313"/>
      <c r="U139" s="290"/>
      <c r="V139" s="314"/>
      <c r="W139" s="2"/>
      <c r="X139" s="2"/>
      <c r="Y139" s="184">
        <f>'First Aid'!B30</f>
        <v>7</v>
      </c>
      <c r="Z139" s="183" t="str">
        <f>'First Aid'!C30</f>
        <v>Teach another Scout a first-aid skill selected by your counselor.</v>
      </c>
      <c r="AA139" s="185" t="str">
        <f>IF('First Aid'!F30="","",'First Aid'!F30)</f>
        <v/>
      </c>
      <c r="AB139" s="2"/>
      <c r="AC139" s="2"/>
      <c r="AD139" s="291"/>
      <c r="AE139" s="183" t="str">
        <f>'Personal Fitness'!C41</f>
        <v>Strength - Push-ups done correctly in 60 seconds.</v>
      </c>
      <c r="AF139" s="187" t="str">
        <f>IF('Personal Fitness'!F41="","",'Personal Fitness'!F41)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IF(Sustainability!F20="","",Sustainability!F20)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IF(Cycling!F24="","",Cycling!F24)</f>
        <v/>
      </c>
      <c r="R140" s="2"/>
      <c r="S140" s="2"/>
      <c r="T140" s="313"/>
      <c r="U140" s="290"/>
      <c r="V140" s="314"/>
      <c r="W140" s="2"/>
      <c r="X140" s="2"/>
      <c r="Y140" s="109"/>
      <c r="Z140" s="181"/>
      <c r="AA140" s="98"/>
      <c r="AB140" s="2"/>
      <c r="AC140" s="2"/>
      <c r="AD140" s="291"/>
      <c r="AE140" s="183" t="str">
        <f>'Personal Fitness'!C42</f>
        <v>Body Composition - right arm.</v>
      </c>
      <c r="AF140" s="187" t="str">
        <f>IF('Personal Fitness'!F42="","",'Personal Fitness'!F42)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Nation'!F9="", "", 'Citizenship in the Nation'!F9)</f>
        <v/>
      </c>
      <c r="H141" s="2"/>
      <c r="I141" s="2"/>
      <c r="J141" s="291"/>
      <c r="K141" s="295"/>
      <c r="L141" s="292"/>
      <c r="N141" s="2"/>
      <c r="O141" s="184" t="str">
        <f>Cycling!B25</f>
        <v>b</v>
      </c>
      <c r="P141" s="198" t="str">
        <f>Cycling!C25</f>
        <v>Two of 15 miles each.</v>
      </c>
      <c r="Q141" s="185" t="str">
        <f>IF(Cycling!F25="","",Cycling!F25)</f>
        <v/>
      </c>
      <c r="R141" s="2"/>
      <c r="S141" s="2"/>
      <c r="T141" s="313"/>
      <c r="U141" s="290"/>
      <c r="V141" s="314"/>
      <c r="W141" s="2"/>
      <c r="X141" s="2"/>
      <c r="Y141" s="109"/>
      <c r="Z141" s="181"/>
      <c r="AA141" s="98"/>
      <c r="AB141" s="2"/>
      <c r="AC141" s="2"/>
      <c r="AD141" s="291"/>
      <c r="AE141" s="183" t="str">
        <f>'Personal Fitness'!C43</f>
        <v>Body Composition - shoulders.</v>
      </c>
      <c r="AF141" s="187" t="str">
        <f>IF('Personal Fitness'!F43="","",'Personal Fitness'!F43)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IF(Communication!F20="","",Communication!F20)</f>
        <v/>
      </c>
      <c r="N142" s="2"/>
      <c r="O142" s="184" t="str">
        <f>Cycling!B26</f>
        <v>c</v>
      </c>
      <c r="P142" s="198" t="str">
        <f>Cycling!C26</f>
        <v>Two of 25 miles each.</v>
      </c>
      <c r="Q142" s="185" t="str">
        <f>IF(Cycling!F26="","",Cycling!F26)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Science'!F38="","",'Environmental Science'!F38)</f>
        <v/>
      </c>
      <c r="W142" s="2"/>
      <c r="X142" s="2"/>
      <c r="Y142" s="109"/>
      <c r="Z142" s="181"/>
      <c r="AA142" s="98"/>
      <c r="AB142" s="2"/>
      <c r="AC142" s="2"/>
      <c r="AD142" s="291"/>
      <c r="AE142" s="183" t="str">
        <f>'Personal Fitness'!C44</f>
        <v>Body Composition - chest.</v>
      </c>
      <c r="AF142" s="187" t="str">
        <f>IF('Personal Fitness'!F44="","",'Personal Fitness'!F44)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IF(Cycling!F27="","",Cycling!F27)</f>
        <v/>
      </c>
      <c r="R143" s="2"/>
      <c r="S143" s="2"/>
      <c r="T143" s="313"/>
      <c r="U143" s="290"/>
      <c r="V143" s="314"/>
      <c r="W143" s="2"/>
      <c r="X143" s="2"/>
      <c r="Y143" s="109"/>
      <c r="Z143" s="181"/>
      <c r="AA143" s="98"/>
      <c r="AB143" s="2"/>
      <c r="AC143" s="2"/>
      <c r="AD143" s="291"/>
      <c r="AE143" s="183" t="str">
        <f>'Personal Fitness'!C45</f>
        <v>Body Composition - abdomen.</v>
      </c>
      <c r="AF143" s="187" t="str">
        <f>IF('Personal Fitness'!F45="","",'Personal Fitness'!F45)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Nation'!F10="", "", 'Citizenship in the Nation'!F10)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IF(Cycling!F28="","",Cycling!F28)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Fitness'!F46="","",'Personal Fitness'!F46)</f>
        <v/>
      </c>
      <c r="AG144" s="2"/>
      <c r="AH144" s="2"/>
      <c r="AI144" s="186"/>
      <c r="AJ144" s="183" t="str">
        <f>Sustainability!C21</f>
        <v>Stuff</v>
      </c>
      <c r="AK144" s="187" t="str">
        <f>IF(Sustainability!F21="","",Sustainability!F21)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Science'!F39="","",'Environmental Science'!F39)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Fitness'!F47="","",'Personal Fitness'!F47)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IF(Sustainability!F22="","",Sustainability!F22)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IF(Cycling!F29="","",Cycling!F29)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Nation'!F11="", "", 'Citizenship in the Nation'!F11)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Nation'!F12="", "", 'Citizenship in the Nation'!F12)</f>
        <v/>
      </c>
      <c r="H148" s="2"/>
      <c r="I148" s="2"/>
      <c r="J148" s="168"/>
      <c r="K148" s="35"/>
      <c r="L148" s="98"/>
      <c r="N148" s="2"/>
      <c r="O148" s="184" t="str">
        <f>Cycling!B30</f>
        <v>7B</v>
      </c>
      <c r="P148" s="183" t="str">
        <f>Cycling!C30</f>
        <v>Mountain Biking</v>
      </c>
      <c r="Q148" s="185" t="str">
        <f>IF(Cycling!F30="","",Cycling!F30)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Science'!F40="","",'Environmental Science'!F40)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IF(Sustainability!F23="","",Sustainability!F23)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Nation'!F13="", "", 'Citizenship in the Nation'!F13)</f>
        <v/>
      </c>
      <c r="H149" s="2"/>
      <c r="I149" s="2"/>
      <c r="J149" s="168"/>
      <c r="K149" s="35"/>
      <c r="L149" s="98"/>
      <c r="N149" s="2"/>
      <c r="O149" s="184">
        <f>Cycling!B31</f>
        <v>1</v>
      </c>
      <c r="P149" s="188" t="str">
        <f>Cycling!C31</f>
        <v>Take a trail ride with your counselor and demonstrate the following:</v>
      </c>
      <c r="Q149" s="185" t="str">
        <f>IF(Cycling!F31="","",Cycling!F31)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Fitness'!F48="","",'Personal Fitness'!F48)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Nation'!F14="", "", 'Citizenship in the Nation'!F14)</f>
        <v/>
      </c>
      <c r="H150" s="2"/>
      <c r="I150" s="2"/>
      <c r="J150" s="168"/>
      <c r="K150" s="35"/>
      <c r="L150" s="98"/>
      <c r="N150" s="2"/>
      <c r="O150" s="184" t="str">
        <f>Cycling!B32</f>
        <v>a</v>
      </c>
      <c r="P150" s="198" t="str">
        <f>Cycling!C32</f>
        <v>Properly mount, pedal, and brake, including emergency stops.</v>
      </c>
      <c r="Q150" s="185" t="str">
        <f>IF(Cycling!F32="","",Cycling!F32)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IF(Sustainability!F24="","",Sustainability!F24)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Nation'!F15="", "", 'Citizenship in the Nation'!F15)</f>
        <v/>
      </c>
      <c r="H151" s="2"/>
      <c r="I151" s="2"/>
      <c r="J151" s="168"/>
      <c r="K151" s="35"/>
      <c r="L151" s="98"/>
      <c r="N151" s="2"/>
      <c r="O151" s="184" t="str">
        <f>Cycling!B33</f>
        <v>b</v>
      </c>
      <c r="P151" s="198" t="str">
        <f>Cycling!C33</f>
        <v>Show shifting skills as applicable to climbs and obstacles.</v>
      </c>
      <c r="Q151" s="185" t="str">
        <f>IF(Cycling!F33="","",Cycling!F33)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Science'!F41="","",'Environmental Science'!F41)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Nation'!F16="", "", 'Citizenship in the Nation'!F16)</f>
        <v/>
      </c>
      <c r="H152" s="2"/>
      <c r="I152" s="2"/>
      <c r="J152" s="168"/>
      <c r="K152" s="35"/>
      <c r="L152" s="98"/>
      <c r="N152" s="2"/>
      <c r="O152" s="184" t="str">
        <f>Cycling!B34</f>
        <v>c</v>
      </c>
      <c r="P152" s="198" t="str">
        <f>Cycling!C34</f>
        <v>Show proper trail etiquette to hikers and other cyclists, including when to yield the right-of-way.</v>
      </c>
      <c r="Q152" s="185" t="str">
        <f>IF(Cycling!F34="","",Cycling!F34)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Nation'!F17="", "", 'Citizenship in the Nation'!F17)</f>
        <v/>
      </c>
      <c r="H153" s="2"/>
      <c r="I153" s="2"/>
      <c r="J153" s="168"/>
      <c r="K153" s="35"/>
      <c r="L153" s="98"/>
      <c r="N153" s="2"/>
      <c r="O153" s="184" t="str">
        <f>Cycling!B35</f>
        <v>d</v>
      </c>
      <c r="P153" s="198" t="str">
        <f>Cycling!C35</f>
        <v>Show proper technique for riding up and down hills.</v>
      </c>
      <c r="Q153" s="185" t="str">
        <f>IF(Cycling!F35="","",Cycling!F35)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IF(Cycling!F36="","",Cycling!F36)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Science'!F42="","",'Environmental Science'!F42)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IF(Cycling!F37="","",Cycling!F37)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Science'!F43="","",'Environmental Science'!F43)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Nation'!F18="", "", 'Citizenship in the Nation'!F18)</f>
        <v/>
      </c>
      <c r="H157" s="2"/>
      <c r="I157" s="2"/>
      <c r="J157" s="168"/>
      <c r="K157" s="35"/>
      <c r="L157" s="98"/>
      <c r="N157" s="2"/>
      <c r="O157" s="184">
        <f>Cycling!B38</f>
        <v>2</v>
      </c>
      <c r="P157" s="188" t="str">
        <f>Cycling!C38</f>
        <v>Describe the rules of trail riding, including how to know when a trail is unsuitable for riding.</v>
      </c>
      <c r="Q157" s="185" t="str">
        <f>IF(Cycling!F38="","",Cycling!F38)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Fitness'!F49="","",'Personal Fitness'!F49)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Nation'!F19="", "", 'Citizenship in the Nation'!F19)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IF(Cycling!F39="","",Cycling!F39)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IF(Cycling!F40="","",Cycling!F40)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Science'!F44="","",'Environmental Science'!F44)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IF(Cycling!F41="","",Cycling!F41)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IF(Cycling!F42="","",Cycling!F42)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IF(Cycling!F43="","",Cycling!F43)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T160:T163"/>
    <mergeCell ref="U160:U163"/>
    <mergeCell ref="V160:V163"/>
    <mergeCell ref="E158:E160"/>
    <mergeCell ref="F158:F160"/>
    <mergeCell ref="G158:G160"/>
    <mergeCell ref="O158:O159"/>
    <mergeCell ref="P158:P159"/>
    <mergeCell ref="Q158:Q159"/>
    <mergeCell ref="O163:O165"/>
    <mergeCell ref="P163:P165"/>
    <mergeCell ref="Q163:Q165"/>
    <mergeCell ref="E153:E156"/>
    <mergeCell ref="F153:F156"/>
    <mergeCell ref="G153:G156"/>
    <mergeCell ref="AJ66:AJ68"/>
    <mergeCell ref="AK66:AK68"/>
    <mergeCell ref="T151:T153"/>
    <mergeCell ref="U151:U153"/>
    <mergeCell ref="V151:V153"/>
    <mergeCell ref="AI69:AI73"/>
    <mergeCell ref="AJ69:AJ73"/>
    <mergeCell ref="AK69:AK73"/>
    <mergeCell ref="O154:O155"/>
    <mergeCell ref="P154:P155"/>
    <mergeCell ref="Q154:Q155"/>
    <mergeCell ref="T154:T155"/>
    <mergeCell ref="U154:U155"/>
    <mergeCell ref="V154:V155"/>
    <mergeCell ref="T156:T159"/>
    <mergeCell ref="U156:U159"/>
    <mergeCell ref="V156:V159"/>
    <mergeCell ref="E138:E140"/>
    <mergeCell ref="F138:F140"/>
    <mergeCell ref="G138:G140"/>
    <mergeCell ref="T138:T141"/>
    <mergeCell ref="U138:U141"/>
    <mergeCell ref="V138:V141"/>
    <mergeCell ref="T148:T150"/>
    <mergeCell ref="U148:U150"/>
    <mergeCell ref="V148:V150"/>
    <mergeCell ref="Q144:Q145"/>
    <mergeCell ref="U142:U144"/>
    <mergeCell ref="V142:V144"/>
    <mergeCell ref="AI58:AI59"/>
    <mergeCell ref="T145:T147"/>
    <mergeCell ref="U145:U147"/>
    <mergeCell ref="V145:V147"/>
    <mergeCell ref="O146:O147"/>
    <mergeCell ref="P146:P147"/>
    <mergeCell ref="Q146:Q147"/>
    <mergeCell ref="AI63:AI65"/>
    <mergeCell ref="AI75:AI76"/>
    <mergeCell ref="AI81:AI82"/>
    <mergeCell ref="AI66:AI68"/>
    <mergeCell ref="T136:T137"/>
    <mergeCell ref="U136:U137"/>
    <mergeCell ref="V136:V137"/>
    <mergeCell ref="E136:E137"/>
    <mergeCell ref="F136:F137"/>
    <mergeCell ref="G136:G137"/>
    <mergeCell ref="J136:J138"/>
    <mergeCell ref="K136:K138"/>
    <mergeCell ref="E141:E143"/>
    <mergeCell ref="F141:F143"/>
    <mergeCell ref="G141:G143"/>
    <mergeCell ref="J142:J144"/>
    <mergeCell ref="K142:K144"/>
    <mergeCell ref="L142:L144"/>
    <mergeCell ref="T142:T144"/>
    <mergeCell ref="J139:J141"/>
    <mergeCell ref="K139:K141"/>
    <mergeCell ref="L139:L141"/>
    <mergeCell ref="L136:L138"/>
    <mergeCell ref="E144:E146"/>
    <mergeCell ref="F144:F146"/>
    <mergeCell ref="G144:G146"/>
    <mergeCell ref="O144:O145"/>
    <mergeCell ref="P144:P145"/>
    <mergeCell ref="Y137:Y138"/>
    <mergeCell ref="Z137:Z138"/>
    <mergeCell ref="AA137:AA138"/>
    <mergeCell ref="AJ58:AJ59"/>
    <mergeCell ref="AK58:AK59"/>
    <mergeCell ref="AI60:AI62"/>
    <mergeCell ref="AJ60:AJ62"/>
    <mergeCell ref="Y133:Y134"/>
    <mergeCell ref="Z133:Z134"/>
    <mergeCell ref="AA133:AA134"/>
    <mergeCell ref="AK129:AK133"/>
    <mergeCell ref="Y135:Y136"/>
    <mergeCell ref="Z135:Z136"/>
    <mergeCell ref="AA135:AA136"/>
    <mergeCell ref="T134:T135"/>
    <mergeCell ref="T131:T133"/>
    <mergeCell ref="U131:U133"/>
    <mergeCell ref="V131:V133"/>
    <mergeCell ref="AI48:AI49"/>
    <mergeCell ref="AJ48:AJ49"/>
    <mergeCell ref="Y130:Y131"/>
    <mergeCell ref="Z130:Z131"/>
    <mergeCell ref="AA130:AA131"/>
    <mergeCell ref="T128:T130"/>
    <mergeCell ref="U128:U130"/>
    <mergeCell ref="AJ63:AJ65"/>
    <mergeCell ref="AJ75:AJ76"/>
    <mergeCell ref="AJ81:AJ82"/>
    <mergeCell ref="AI129:AI133"/>
    <mergeCell ref="AJ129:AJ133"/>
    <mergeCell ref="U134:U135"/>
    <mergeCell ref="V134:V135"/>
    <mergeCell ref="AI51:AI53"/>
    <mergeCell ref="AJ51:AJ53"/>
    <mergeCell ref="AI56:AI57"/>
    <mergeCell ref="AJ56:AJ57"/>
    <mergeCell ref="E131:E133"/>
    <mergeCell ref="F131:F133"/>
    <mergeCell ref="G131:G133"/>
    <mergeCell ref="J131:J135"/>
    <mergeCell ref="K131:K135"/>
    <mergeCell ref="L131:L135"/>
    <mergeCell ref="E134:E135"/>
    <mergeCell ref="F134:F135"/>
    <mergeCell ref="G134:G135"/>
    <mergeCell ref="E128:E129"/>
    <mergeCell ref="F128:F129"/>
    <mergeCell ref="G128:G129"/>
    <mergeCell ref="O128:O129"/>
    <mergeCell ref="P128:P129"/>
    <mergeCell ref="Q128:Q129"/>
    <mergeCell ref="J129:J130"/>
    <mergeCell ref="K129:K130"/>
    <mergeCell ref="L129:L130"/>
    <mergeCell ref="E126:G127"/>
    <mergeCell ref="T126:T127"/>
    <mergeCell ref="U126:U127"/>
    <mergeCell ref="V126:V127"/>
    <mergeCell ref="Y126:Y127"/>
    <mergeCell ref="Z126:Z127"/>
    <mergeCell ref="AJ40:AJ42"/>
    <mergeCell ref="AK40:AK42"/>
    <mergeCell ref="J125:J127"/>
    <mergeCell ref="K125:K127"/>
    <mergeCell ref="L125:L127"/>
    <mergeCell ref="O125:O126"/>
    <mergeCell ref="P125:P126"/>
    <mergeCell ref="Q125:Q126"/>
    <mergeCell ref="AA126:AA127"/>
    <mergeCell ref="U124:U125"/>
    <mergeCell ref="V124:V125"/>
    <mergeCell ref="Y124:Y125"/>
    <mergeCell ref="AK48:AK49"/>
    <mergeCell ref="AK56:AK57"/>
    <mergeCell ref="AK60:AK62"/>
    <mergeCell ref="AK63:AK65"/>
    <mergeCell ref="AK75:AK76"/>
    <mergeCell ref="AK81:AK82"/>
    <mergeCell ref="T124:T125"/>
    <mergeCell ref="Y121:Y122"/>
    <mergeCell ref="Z121:Z122"/>
    <mergeCell ref="AA121:AA122"/>
    <mergeCell ref="AN51:AN52"/>
    <mergeCell ref="AO51:AO52"/>
    <mergeCell ref="AP51:AP52"/>
    <mergeCell ref="AN57:AN58"/>
    <mergeCell ref="AO57:AO58"/>
    <mergeCell ref="AP57:AP58"/>
    <mergeCell ref="T50:T53"/>
    <mergeCell ref="U50:U53"/>
    <mergeCell ref="V50:V53"/>
    <mergeCell ref="AN59:AN61"/>
    <mergeCell ref="AP62:AP63"/>
    <mergeCell ref="AO59:AO61"/>
    <mergeCell ref="AP59:AP61"/>
    <mergeCell ref="AK51:AK53"/>
    <mergeCell ref="AN62:AN63"/>
    <mergeCell ref="AO62:AO63"/>
    <mergeCell ref="E121:E124"/>
    <mergeCell ref="F121:F124"/>
    <mergeCell ref="G121:G124"/>
    <mergeCell ref="J121:J124"/>
    <mergeCell ref="K121:K124"/>
    <mergeCell ref="L121:L124"/>
    <mergeCell ref="AN43:AN46"/>
    <mergeCell ref="AO43:AO46"/>
    <mergeCell ref="AP43:AP46"/>
    <mergeCell ref="O119:O120"/>
    <mergeCell ref="P119:P120"/>
    <mergeCell ref="Q119:Q120"/>
    <mergeCell ref="Y119:Y120"/>
    <mergeCell ref="Z119:Z120"/>
    <mergeCell ref="AA119:AA120"/>
    <mergeCell ref="T118:T121"/>
    <mergeCell ref="U118:U121"/>
    <mergeCell ref="V118:V121"/>
    <mergeCell ref="Z124:Z125"/>
    <mergeCell ref="AA124:AA125"/>
    <mergeCell ref="T122:T123"/>
    <mergeCell ref="U122:U123"/>
    <mergeCell ref="V122:V123"/>
    <mergeCell ref="AN47:AN48"/>
    <mergeCell ref="T113:T114"/>
    <mergeCell ref="U113:U114"/>
    <mergeCell ref="V113:V114"/>
    <mergeCell ref="Y113:Y114"/>
    <mergeCell ref="Z113:Z114"/>
    <mergeCell ref="AA113:AA114"/>
    <mergeCell ref="AN36:AN38"/>
    <mergeCell ref="AO36:AO38"/>
    <mergeCell ref="AJ35:AJ36"/>
    <mergeCell ref="AO47:AO48"/>
    <mergeCell ref="AE49:AE50"/>
    <mergeCell ref="AF49:AF50"/>
    <mergeCell ref="E114:E115"/>
    <mergeCell ref="F114:F115"/>
    <mergeCell ref="G114:G115"/>
    <mergeCell ref="O115:O116"/>
    <mergeCell ref="P115:P116"/>
    <mergeCell ref="Q115:Q116"/>
    <mergeCell ref="J116:J120"/>
    <mergeCell ref="K116:K120"/>
    <mergeCell ref="L116:L120"/>
    <mergeCell ref="E117:E120"/>
    <mergeCell ref="F117:F120"/>
    <mergeCell ref="G117:G120"/>
    <mergeCell ref="O117:O118"/>
    <mergeCell ref="P117:P118"/>
    <mergeCell ref="Q117:Q118"/>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K109:K111"/>
    <mergeCell ref="L109:L111"/>
    <mergeCell ref="AK35:AK36"/>
    <mergeCell ref="AI35:AI36"/>
    <mergeCell ref="AJ33:AJ34"/>
    <mergeCell ref="AK33:AK34"/>
    <mergeCell ref="AI40:AI42"/>
    <mergeCell ref="E108:E111"/>
    <mergeCell ref="F108:F111"/>
    <mergeCell ref="G108:G111"/>
    <mergeCell ref="O108:O110"/>
    <mergeCell ref="P108:P110"/>
    <mergeCell ref="Q108:Q110"/>
    <mergeCell ref="J109:J111"/>
    <mergeCell ref="O106:Q107"/>
    <mergeCell ref="Y107:Y109"/>
    <mergeCell ref="L105:L107"/>
    <mergeCell ref="Y105:Y106"/>
    <mergeCell ref="AO23:AO25"/>
    <mergeCell ref="Z103:Z104"/>
    <mergeCell ref="AA103:AA104"/>
    <mergeCell ref="AN28:AN30"/>
    <mergeCell ref="AO28:AO30"/>
    <mergeCell ref="Q98:Q101"/>
    <mergeCell ref="O102:O104"/>
    <mergeCell ref="P102:P104"/>
    <mergeCell ref="Q102:Q104"/>
    <mergeCell ref="T46:T49"/>
    <mergeCell ref="U46:U49"/>
    <mergeCell ref="V46:V49"/>
    <mergeCell ref="Y51:Y52"/>
    <mergeCell ref="Z51:Z52"/>
    <mergeCell ref="AA51:AA52"/>
    <mergeCell ref="AD49:AD50"/>
    <mergeCell ref="AJ23:AJ24"/>
    <mergeCell ref="AK23:AK24"/>
    <mergeCell ref="AN32:AP33"/>
    <mergeCell ref="Z107:Z109"/>
    <mergeCell ref="AA107:AA109"/>
    <mergeCell ref="AI23:AI24"/>
    <mergeCell ref="Z105:Z106"/>
    <mergeCell ref="AA105:AA106"/>
    <mergeCell ref="AP36:AP38"/>
    <mergeCell ref="AN34:AN35"/>
    <mergeCell ref="AO34:AO35"/>
    <mergeCell ref="AP34:AP35"/>
    <mergeCell ref="AO40:AO42"/>
    <mergeCell ref="AP40:AP42"/>
    <mergeCell ref="AI33:AI34"/>
    <mergeCell ref="AP47:AP48"/>
    <mergeCell ref="L100:L104"/>
    <mergeCell ref="J94:J99"/>
    <mergeCell ref="K94:K99"/>
    <mergeCell ref="L94:L99"/>
    <mergeCell ref="AP28:AP30"/>
    <mergeCell ref="E104:E106"/>
    <mergeCell ref="F104:F106"/>
    <mergeCell ref="G104:G106"/>
    <mergeCell ref="J105:J107"/>
    <mergeCell ref="K105:K107"/>
    <mergeCell ref="E98:E99"/>
    <mergeCell ref="F98:F99"/>
    <mergeCell ref="G98:G99"/>
    <mergeCell ref="O98:O101"/>
    <mergeCell ref="P98:P101"/>
    <mergeCell ref="AP15:AP17"/>
    <mergeCell ref="AN20:AN22"/>
    <mergeCell ref="AO20:AO22"/>
    <mergeCell ref="AP20:AP22"/>
    <mergeCell ref="AI13:AI16"/>
    <mergeCell ref="O95:O97"/>
    <mergeCell ref="P95:P97"/>
    <mergeCell ref="Q95:Q97"/>
    <mergeCell ref="Y95:Y96"/>
    <mergeCell ref="Z95:Z96"/>
    <mergeCell ref="AA95:AA96"/>
    <mergeCell ref="AP23:AP25"/>
    <mergeCell ref="AP26:AP27"/>
    <mergeCell ref="AJ13:AJ16"/>
    <mergeCell ref="AK13:AK16"/>
    <mergeCell ref="Y97:Y98"/>
    <mergeCell ref="Z97:Z98"/>
    <mergeCell ref="AA97:AA98"/>
    <mergeCell ref="AI17:AI19"/>
    <mergeCell ref="AJ17:AJ19"/>
    <mergeCell ref="AK17:AK19"/>
    <mergeCell ref="AN26:AN27"/>
    <mergeCell ref="AO26:AO27"/>
    <mergeCell ref="AN23:AN25"/>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A87:AA88"/>
    <mergeCell ref="E92:E93"/>
    <mergeCell ref="F92:F93"/>
    <mergeCell ref="AP9:AP11"/>
    <mergeCell ref="AP3:AP5"/>
    <mergeCell ref="AD79:AD81"/>
    <mergeCell ref="AE79:AE81"/>
    <mergeCell ref="AF79:AF81"/>
    <mergeCell ref="AN6:AN8"/>
    <mergeCell ref="AO6:AO8"/>
    <mergeCell ref="AP6:AP8"/>
    <mergeCell ref="A85:C86"/>
    <mergeCell ref="E85:G86"/>
    <mergeCell ref="J85:L86"/>
    <mergeCell ref="O85:Q86"/>
    <mergeCell ref="T85:V86"/>
    <mergeCell ref="Y85:AA86"/>
    <mergeCell ref="O81:O84"/>
    <mergeCell ref="P81:P84"/>
    <mergeCell ref="Q81:Q84"/>
    <mergeCell ref="AN15:AN17"/>
    <mergeCell ref="AN18:AN19"/>
    <mergeCell ref="AO18:AO19"/>
    <mergeCell ref="AP18:AP19"/>
    <mergeCell ref="AI10:AI12"/>
    <mergeCell ref="AJ10:AJ12"/>
    <mergeCell ref="AK10:AK12"/>
    <mergeCell ref="AO3:AO5"/>
    <mergeCell ref="P73:P74"/>
    <mergeCell ref="Q73:Q74"/>
    <mergeCell ref="AD157:AD159"/>
    <mergeCell ref="AE157:AE159"/>
    <mergeCell ref="AF157:AF159"/>
    <mergeCell ref="AI157:AI159"/>
    <mergeCell ref="AN9:AN11"/>
    <mergeCell ref="AO9:AO11"/>
    <mergeCell ref="P92:P94"/>
    <mergeCell ref="Q92:Q94"/>
    <mergeCell ref="T90:T109"/>
    <mergeCell ref="Y91:Y92"/>
    <mergeCell ref="Z91:Z92"/>
    <mergeCell ref="AA91:AA92"/>
    <mergeCell ref="Q89:Q91"/>
    <mergeCell ref="Y89:Y90"/>
    <mergeCell ref="Z89:Z90"/>
    <mergeCell ref="AA89:AA90"/>
    <mergeCell ref="AO15:AO17"/>
    <mergeCell ref="Y100:Y102"/>
    <mergeCell ref="Z100:Z102"/>
    <mergeCell ref="Y103:Y104"/>
    <mergeCell ref="AA100:AA102"/>
    <mergeCell ref="AJ157:AJ159"/>
    <mergeCell ref="AK157:AK159"/>
    <mergeCell ref="AD74:AD75"/>
    <mergeCell ref="AE74:AE75"/>
    <mergeCell ref="AF74:AF75"/>
    <mergeCell ref="O76:O79"/>
    <mergeCell ref="P76:P79"/>
    <mergeCell ref="Q76:Q79"/>
    <mergeCell ref="AN3:AN5"/>
    <mergeCell ref="O92:O94"/>
    <mergeCell ref="Y110:Y112"/>
    <mergeCell ref="Z110:Z112"/>
    <mergeCell ref="AA110:AA112"/>
    <mergeCell ref="AN40:AN42"/>
    <mergeCell ref="T116:T117"/>
    <mergeCell ref="U116:U117"/>
    <mergeCell ref="V116:V117"/>
    <mergeCell ref="V128:V130"/>
    <mergeCell ref="Y128:Y129"/>
    <mergeCell ref="Z128:Z129"/>
    <mergeCell ref="AA128:AA129"/>
    <mergeCell ref="O133:O134"/>
    <mergeCell ref="P133:P134"/>
    <mergeCell ref="Q133:Q134"/>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J145:AJ147"/>
    <mergeCell ref="AK145:AK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P64:P66"/>
    <mergeCell ref="Q64:Q66"/>
    <mergeCell ref="AE145:AE148"/>
    <mergeCell ref="AF145:AF148"/>
    <mergeCell ref="AI145:AI147"/>
    <mergeCell ref="P67:P68"/>
    <mergeCell ref="Q67:Q68"/>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D57:AD58"/>
    <mergeCell ref="AE57:AE58"/>
    <mergeCell ref="AF57:AF58"/>
    <mergeCell ref="T58:T59"/>
    <mergeCell ref="U58:U59"/>
    <mergeCell ref="V58:V59"/>
    <mergeCell ref="T68:T69"/>
    <mergeCell ref="U68:U69"/>
    <mergeCell ref="V68:V69"/>
    <mergeCell ref="T71:T73"/>
    <mergeCell ref="U71:U73"/>
    <mergeCell ref="V71:V73"/>
    <mergeCell ref="AD134:AD144"/>
    <mergeCell ref="V54:V55"/>
    <mergeCell ref="O57:O58"/>
    <mergeCell ref="P57:P58"/>
    <mergeCell ref="Q57:Q58"/>
    <mergeCell ref="O59:O62"/>
    <mergeCell ref="E63:E65"/>
    <mergeCell ref="F63:F65"/>
    <mergeCell ref="G63:G65"/>
    <mergeCell ref="O64:O66"/>
    <mergeCell ref="O67:O68"/>
    <mergeCell ref="O70:O72"/>
    <mergeCell ref="P70:P72"/>
    <mergeCell ref="Q70:Q72"/>
    <mergeCell ref="O73:O74"/>
    <mergeCell ref="G92:G93"/>
    <mergeCell ref="E100:E101"/>
    <mergeCell ref="F100:F101"/>
    <mergeCell ref="E96:E97"/>
    <mergeCell ref="F96:F97"/>
    <mergeCell ref="G96:G97"/>
    <mergeCell ref="G100:G101"/>
    <mergeCell ref="J100:J104"/>
    <mergeCell ref="K100:K104"/>
    <mergeCell ref="G44:G46"/>
    <mergeCell ref="E54:E55"/>
    <mergeCell ref="F54:F55"/>
    <mergeCell ref="G54:G55"/>
    <mergeCell ref="O54:O56"/>
    <mergeCell ref="P54:P56"/>
    <mergeCell ref="Q54:Q56"/>
    <mergeCell ref="T54:T55"/>
    <mergeCell ref="U54:U55"/>
    <mergeCell ref="J43:J45"/>
    <mergeCell ref="K43:K45"/>
    <mergeCell ref="L43:L45"/>
    <mergeCell ref="AD44:AD46"/>
    <mergeCell ref="E47:E49"/>
    <mergeCell ref="F47:F49"/>
    <mergeCell ref="G47:G49"/>
    <mergeCell ref="O47:O50"/>
    <mergeCell ref="P47:P50"/>
    <mergeCell ref="Q47:Q50"/>
    <mergeCell ref="J49:J50"/>
    <mergeCell ref="K49:K50"/>
    <mergeCell ref="L49:L50"/>
    <mergeCell ref="E50:E53"/>
    <mergeCell ref="F50:F53"/>
    <mergeCell ref="G50:G53"/>
    <mergeCell ref="J46:J47"/>
    <mergeCell ref="K46:K47"/>
    <mergeCell ref="L46:L47"/>
    <mergeCell ref="O51:O52"/>
    <mergeCell ref="P51:P52"/>
    <mergeCell ref="Q51:Q52"/>
    <mergeCell ref="E44:E46"/>
    <mergeCell ref="F44:F46"/>
    <mergeCell ref="AD122:AD123"/>
    <mergeCell ref="AE122:AE123"/>
    <mergeCell ref="AF122:AF123"/>
    <mergeCell ref="AI122:AI124"/>
    <mergeCell ref="AJ122:AJ124"/>
    <mergeCell ref="AK122:AK124"/>
    <mergeCell ref="Y44:Y45"/>
    <mergeCell ref="Z44:Z45"/>
    <mergeCell ref="AA44:AA45"/>
    <mergeCell ref="Y117:Y118"/>
    <mergeCell ref="Z117:Z118"/>
    <mergeCell ref="AA117:AA118"/>
    <mergeCell ref="Y115:Y116"/>
    <mergeCell ref="Z115:Z116"/>
    <mergeCell ref="AA115:AA116"/>
    <mergeCell ref="AK111:AK113"/>
    <mergeCell ref="AK108:AK110"/>
    <mergeCell ref="AK103:AK106"/>
    <mergeCell ref="AK99:AK102"/>
    <mergeCell ref="AK94:AK98"/>
    <mergeCell ref="AK87:AK91"/>
    <mergeCell ref="AE44:AE46"/>
    <mergeCell ref="AI125:AI127"/>
    <mergeCell ref="AJ125:AJ127"/>
    <mergeCell ref="AF44:AF46"/>
    <mergeCell ref="AK125:AK127"/>
    <mergeCell ref="AF114:AF115"/>
    <mergeCell ref="AI114:AI116"/>
    <mergeCell ref="AJ114:AJ116"/>
    <mergeCell ref="AK114:AK116"/>
    <mergeCell ref="AD118:AD119"/>
    <mergeCell ref="AE118:AE119"/>
    <mergeCell ref="AF118:AF119"/>
    <mergeCell ref="AI118:AI121"/>
    <mergeCell ref="AJ118:AJ121"/>
    <mergeCell ref="AK118:AK121"/>
    <mergeCell ref="AD116:AD117"/>
    <mergeCell ref="AE116:AE117"/>
    <mergeCell ref="AF116:AF117"/>
    <mergeCell ref="E31:E33"/>
    <mergeCell ref="F31:F33"/>
    <mergeCell ref="G31:G33"/>
    <mergeCell ref="O31:O33"/>
    <mergeCell ref="Y32:Y34"/>
    <mergeCell ref="Q34:Q35"/>
    <mergeCell ref="Y35:Y36"/>
    <mergeCell ref="AD114:AD115"/>
    <mergeCell ref="AE114:AE115"/>
    <mergeCell ref="Z32:Z34"/>
    <mergeCell ref="AA32:AA34"/>
    <mergeCell ref="AD36:AD37"/>
    <mergeCell ref="AE36:AE37"/>
    <mergeCell ref="AD38:AD40"/>
    <mergeCell ref="AE38:AE40"/>
    <mergeCell ref="Z35:Z36"/>
    <mergeCell ref="AA35:AA36"/>
    <mergeCell ref="E36:E38"/>
    <mergeCell ref="F36:F38"/>
    <mergeCell ref="G36:G38"/>
    <mergeCell ref="O36:O38"/>
    <mergeCell ref="P36:P38"/>
    <mergeCell ref="Q36:Q38"/>
    <mergeCell ref="J33:J38"/>
    <mergeCell ref="AD112:AD113"/>
    <mergeCell ref="AE112:AE113"/>
    <mergeCell ref="AF112:AF113"/>
    <mergeCell ref="AF36:AF37"/>
    <mergeCell ref="AF38:AF40"/>
    <mergeCell ref="AJ108:AJ110"/>
    <mergeCell ref="AI108:AI110"/>
    <mergeCell ref="AI103:AI106"/>
    <mergeCell ref="AJ103:AJ106"/>
    <mergeCell ref="AI99:AI102"/>
    <mergeCell ref="AJ99:AJ102"/>
    <mergeCell ref="AI94:AI98"/>
    <mergeCell ref="AJ94:AJ98"/>
    <mergeCell ref="AJ87:AJ91"/>
    <mergeCell ref="AE42:AE43"/>
    <mergeCell ref="AF42:AF43"/>
    <mergeCell ref="AI111:AI113"/>
    <mergeCell ref="AJ111:AJ113"/>
    <mergeCell ref="AD42:AD43"/>
    <mergeCell ref="AD109:AD110"/>
    <mergeCell ref="AE109:AE110"/>
    <mergeCell ref="AF109:AF110"/>
    <mergeCell ref="F24:F25"/>
    <mergeCell ref="G24:G25"/>
    <mergeCell ref="Y24:Y26"/>
    <mergeCell ref="Z24:Z26"/>
    <mergeCell ref="AA24:AA26"/>
    <mergeCell ref="F29:F30"/>
    <mergeCell ref="G29:G30"/>
    <mergeCell ref="Y29:Y31"/>
    <mergeCell ref="Z29:Z31"/>
    <mergeCell ref="AA29:AA31"/>
    <mergeCell ref="K33:K38"/>
    <mergeCell ref="L33:L38"/>
    <mergeCell ref="O34:O35"/>
    <mergeCell ref="P34:P35"/>
    <mergeCell ref="P31:P33"/>
    <mergeCell ref="Q31:Q33"/>
    <mergeCell ref="T32:T35"/>
    <mergeCell ref="AD28:AD29"/>
    <mergeCell ref="AE28:AE29"/>
    <mergeCell ref="AF28:AF29"/>
    <mergeCell ref="J41:J42"/>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G26:G27"/>
    <mergeCell ref="Y27:Y28"/>
    <mergeCell ref="Z27:Z28"/>
    <mergeCell ref="AA27:AA28"/>
    <mergeCell ref="E29:E30"/>
    <mergeCell ref="O21:O22"/>
    <mergeCell ref="P21:P22"/>
    <mergeCell ref="Q21:Q22"/>
    <mergeCell ref="G16:G17"/>
    <mergeCell ref="Y16:Y17"/>
    <mergeCell ref="Z16:Z17"/>
    <mergeCell ref="K15:K18"/>
    <mergeCell ref="L15:L18"/>
    <mergeCell ref="AD15:AD17"/>
    <mergeCell ref="AE15:AE17"/>
    <mergeCell ref="AD21:AD23"/>
    <mergeCell ref="AE101:AE102"/>
    <mergeCell ref="AE21:AE23"/>
    <mergeCell ref="U32:U35"/>
    <mergeCell ref="V32:V35"/>
    <mergeCell ref="AE99:AE100"/>
    <mergeCell ref="AD25:AF26"/>
    <mergeCell ref="K41:K42"/>
    <mergeCell ref="L41:L42"/>
    <mergeCell ref="O42:O44"/>
    <mergeCell ref="P42:P44"/>
    <mergeCell ref="Q42:Q44"/>
    <mergeCell ref="T42:T44"/>
    <mergeCell ref="U42:U44"/>
    <mergeCell ref="V42:V44"/>
    <mergeCell ref="Y42:Y43"/>
    <mergeCell ref="O39:O41"/>
    <mergeCell ref="AD99:AD100"/>
    <mergeCell ref="AA16:AA17"/>
    <mergeCell ref="AD101:AD102"/>
    <mergeCell ref="AF18:AF20"/>
    <mergeCell ref="Y18:Y20"/>
    <mergeCell ref="Z18:Z20"/>
    <mergeCell ref="AA18:AA20"/>
    <mergeCell ref="AD18:AD20"/>
    <mergeCell ref="AE18:AE20"/>
    <mergeCell ref="AF101:AF102"/>
    <mergeCell ref="AF21:AF23"/>
    <mergeCell ref="AF99:AF100"/>
    <mergeCell ref="Z42:Z43"/>
    <mergeCell ref="AA42:AA43"/>
    <mergeCell ref="AD93:AD95"/>
    <mergeCell ref="AE93:AE95"/>
    <mergeCell ref="AF93:AF95"/>
    <mergeCell ref="AE11:AE12"/>
    <mergeCell ref="AF11:AF12"/>
    <mergeCell ref="O8:O9"/>
    <mergeCell ref="P8:P9"/>
    <mergeCell ref="Q8:Q9"/>
    <mergeCell ref="E12:E13"/>
    <mergeCell ref="F12:F13"/>
    <mergeCell ref="G12:G13"/>
    <mergeCell ref="AD13:AD14"/>
    <mergeCell ref="AE13:AE14"/>
    <mergeCell ref="AF13:AF14"/>
    <mergeCell ref="E14:E15"/>
    <mergeCell ref="F14:F15"/>
    <mergeCell ref="G14:G15"/>
    <mergeCell ref="J15:J18"/>
    <mergeCell ref="J11:J12"/>
    <mergeCell ref="K11:K12"/>
    <mergeCell ref="L11:L12"/>
    <mergeCell ref="T11:T13"/>
    <mergeCell ref="U11:U13"/>
    <mergeCell ref="V11:V13"/>
    <mergeCell ref="AI87:AI91"/>
    <mergeCell ref="T4:T5"/>
    <mergeCell ref="U4:U5"/>
    <mergeCell ref="V4:V5"/>
    <mergeCell ref="Y4:Y5"/>
    <mergeCell ref="Z4:Z5"/>
    <mergeCell ref="P3:P5"/>
    <mergeCell ref="Q3:Q5"/>
    <mergeCell ref="AD3:AD4"/>
    <mergeCell ref="AE3:AE4"/>
    <mergeCell ref="AE8:AE10"/>
    <mergeCell ref="AF8:AF10"/>
    <mergeCell ref="AD11:AD12"/>
    <mergeCell ref="P10:P11"/>
    <mergeCell ref="Q10:Q11"/>
    <mergeCell ref="Y10:Y15"/>
    <mergeCell ref="Z10:Z15"/>
    <mergeCell ref="AA10:AA15"/>
    <mergeCell ref="AD8:AD10"/>
    <mergeCell ref="AF15:AF17"/>
    <mergeCell ref="P39:P41"/>
    <mergeCell ref="Q39:Q41"/>
    <mergeCell ref="AI26:AI27"/>
    <mergeCell ref="A1:C2"/>
    <mergeCell ref="E1:G2"/>
    <mergeCell ref="J1:L2"/>
    <mergeCell ref="O1:Q2"/>
    <mergeCell ref="T1:V2"/>
    <mergeCell ref="Y1:AA2"/>
    <mergeCell ref="AF3:AF4"/>
    <mergeCell ref="AD87:AD91"/>
    <mergeCell ref="AA4:AA5"/>
    <mergeCell ref="AD5:AD7"/>
    <mergeCell ref="AE5:AE7"/>
    <mergeCell ref="AF5:AF7"/>
    <mergeCell ref="AE87:AE91"/>
    <mergeCell ref="AF87:AF91"/>
    <mergeCell ref="E8:E9"/>
    <mergeCell ref="F8:F9"/>
    <mergeCell ref="G8:G9"/>
    <mergeCell ref="J8:J10"/>
    <mergeCell ref="K8:K10"/>
    <mergeCell ref="L8:L10"/>
    <mergeCell ref="E10:E11"/>
    <mergeCell ref="F10:F11"/>
    <mergeCell ref="G10:G11"/>
    <mergeCell ref="O10:O20"/>
    <mergeCell ref="AD1:AF2"/>
    <mergeCell ref="AD85:AF86"/>
    <mergeCell ref="AI85:AK86"/>
    <mergeCell ref="E3:E4"/>
    <mergeCell ref="F3:F4"/>
    <mergeCell ref="G3:G4"/>
    <mergeCell ref="J3:J4"/>
    <mergeCell ref="K3:K4"/>
    <mergeCell ref="L3:L4"/>
    <mergeCell ref="O3:O5"/>
    <mergeCell ref="E5:E7"/>
    <mergeCell ref="F5:F7"/>
    <mergeCell ref="G5:G7"/>
    <mergeCell ref="J5:J7"/>
    <mergeCell ref="K5:K7"/>
    <mergeCell ref="L5:L7"/>
    <mergeCell ref="O6:O7"/>
    <mergeCell ref="AA6:AA9"/>
    <mergeCell ref="P6:P7"/>
    <mergeCell ref="Q6:Q7"/>
    <mergeCell ref="Y6:Y9"/>
    <mergeCell ref="Z6:Z9"/>
    <mergeCell ref="E16:E17"/>
    <mergeCell ref="F16:F17"/>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indexed="29"/>
  </sheetPr>
  <dimension ref="A1:AV180"/>
  <sheetViews>
    <sheetView showGridLines="0" view="pageBreakPreview" zoomScaleNormal="85" zoomScaleSheetLayoutView="100" zoomScalePageLayoutView="55" workbookViewId="0" xr3:uid="{94BC7849-1D55-59FD-A4A3-F33B65D9F6CB}">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(2014)'!G3="", "", 'Camping (2014)'!G3)</f>
        <v/>
      </c>
      <c r="H3" s="63"/>
      <c r="I3" s="63"/>
      <c r="J3" s="297">
        <f>'Citizenship in the World'!B3</f>
        <v>1</v>
      </c>
      <c r="K3" s="296" t="str">
        <f>'Citizenship in the World'!C3</f>
        <v>Explain what citizenship in the world means to you and what you think it takes to be a good world citizen.</v>
      </c>
      <c r="L3" s="298" t="str">
        <f>IF('Citizenship in the World'!G3="","",'Citizenship in the World'!G3)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IF(Cooking!G3="","",Cooking!G3)</f>
        <v/>
      </c>
      <c r="R3" s="63"/>
      <c r="S3" s="63"/>
      <c r="T3" s="184">
        <f>'Emergency Prepedness'!B3</f>
        <v>1</v>
      </c>
      <c r="U3" s="183" t="str">
        <f>'Emergency Prepedness'!C3</f>
        <v>Earn the First Aid merit badge.</v>
      </c>
      <c r="V3" s="185" t="str">
        <f>IF('Emergency Prepedness'!G3="","",'Emergency Prepedness'!G3)</f>
        <v/>
      </c>
      <c r="W3" s="63"/>
      <c r="X3" s="63"/>
      <c r="Y3" s="184" t="str">
        <f>'Environmental Science'!B45</f>
        <v>G3</v>
      </c>
      <c r="Z3" s="183" t="str">
        <f>'Environmental Science'!C45</f>
        <v>Hive a swarm OR divide at least one colony of honey bees.  Explain how a hive is constructed.</v>
      </c>
      <c r="AA3" s="185" t="str">
        <f>IF('Environmental Science'!G45="","",'Environmental Science'!G45)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(2016)'!G3="","",'Hiking (2016)'!G3)</f>
        <v/>
      </c>
      <c r="AG3" s="63"/>
      <c r="AH3" s="63"/>
      <c r="AI3" s="186" t="str">
        <f>'Personal Management'!B3</f>
        <v>1a.</v>
      </c>
      <c r="AJ3" s="183" t="str">
        <f>'Personal Management'!C3</f>
        <v>Choose an item that your family might want to purchase that is considered a major expense.</v>
      </c>
      <c r="AK3" s="187" t="str">
        <f>IF('Personal Management'!G3="","",'Personal Management'!G3)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Prepedness'!G4="","",'Emergency Prepedness'!G4)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Science'!G46="","",'Environmental Science'!G46)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Management'!G4="","",'Personal Management'!G4)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(2014)'!G4="", "", 'Camping (2014)'!G4)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World'!G4="","",'Citizenship in the World'!G4)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(2016)'!G4="","",'Hiking (2016)'!G4)</f>
        <v/>
      </c>
      <c r="AG5" s="63"/>
      <c r="AH5" s="63"/>
      <c r="AI5" s="186" t="str">
        <f>'Personal Management'!B5</f>
        <v>i</v>
      </c>
      <c r="AJ5" s="188" t="str">
        <f>'Personal Management'!C5</f>
        <v>Discuss the plan with your merit badge counselor.</v>
      </c>
      <c r="AK5" s="187" t="str">
        <f>IF('Personal Management'!G5="","",'Personal Management'!G5)</f>
        <v/>
      </c>
      <c r="AL5" s="63"/>
      <c r="AM5" s="63"/>
      <c r="AN5" s="291"/>
      <c r="AO5" s="290"/>
      <c r="AP5" s="292"/>
      <c r="AQ5" s="63"/>
    </row>
    <row r="6" spans="1:43" ht="12.75" customHeight="1" x14ac:dyDescent="0.15">
      <c r="A6" s="71" t="s">
        <v>80</v>
      </c>
      <c r="B6" s="178" t="s">
        <v>15</v>
      </c>
      <c r="C6" s="72" t="str">
        <f>'Camping (2014)'!G2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IF(Cooking!G4="","",Cooking!G4)</f>
        <v/>
      </c>
      <c r="R6" s="78"/>
      <c r="S6" s="78"/>
      <c r="T6" s="184" t="str">
        <f>'Emergency Prepedness'!B5</f>
        <v>i</v>
      </c>
      <c r="U6" s="188" t="str">
        <f>'Emergency Prepedness'!C5</f>
        <v>Prepare for emergency situations.</v>
      </c>
      <c r="V6" s="185" t="str">
        <f>IF('Emergency Prepedness'!G5="","",'Emergency Prepedness'!G5)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Science'!G47="","",'Environmental Science'!G47)</f>
        <v/>
      </c>
      <c r="AB6" s="78"/>
      <c r="AC6" s="78"/>
      <c r="AD6" s="291"/>
      <c r="AE6" s="290"/>
      <c r="AF6" s="292"/>
      <c r="AG6" s="78"/>
      <c r="AH6" s="78"/>
      <c r="AI6" s="186" t="str">
        <f>'Personal Management'!B6</f>
        <v>ii</v>
      </c>
      <c r="AJ6" s="188" t="str">
        <f>'Personal Management'!C6</f>
        <v>Discuss the plan with your family.</v>
      </c>
      <c r="AK6" s="187" t="str">
        <f>IF('Personal Management'!G6="","",'Personal Management'!G6)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Community'!G2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Prepedness'!G6="","",'Emergency Prepedness'!G6)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Management'!G7="","",'Personal Management'!G7)</f>
        <v/>
      </c>
      <c r="AL7" s="78"/>
      <c r="AM7" s="78"/>
      <c r="AN7" s="291"/>
      <c r="AO7" s="315"/>
      <c r="AP7" s="292"/>
      <c r="AQ7" s="78"/>
    </row>
    <row r="8" spans="1:43" ht="12.75" customHeight="1" x14ac:dyDescent="0.15">
      <c r="A8" s="71" t="s">
        <v>76</v>
      </c>
      <c r="B8" s="178" t="s">
        <v>35</v>
      </c>
      <c r="C8" s="72" t="str">
        <f>'Citizenship in the Nation'!G2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(2014)'!G5="", "", 'Camping (2014)'!G5)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World'!G5="","",'Citizenship in the World'!G5)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IF(Cooking!G5="","",Cooking!G5)</f>
        <v/>
      </c>
      <c r="R8" s="78"/>
      <c r="S8" s="78"/>
      <c r="T8" s="184" t="str">
        <f>'Emergency Prepedness'!B7</f>
        <v>iii</v>
      </c>
      <c r="U8" s="188" t="str">
        <f>'Emergency Prepedness'!C7</f>
        <v>Recover from emergency situations.</v>
      </c>
      <c r="V8" s="185" t="str">
        <f>IF('Emergency Prepedness'!G7="","",'Emergency Prepedness'!G7)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(2016)'!G5="","",'Hiking (2016)'!G5)</f>
        <v/>
      </c>
      <c r="AG8" s="78"/>
      <c r="AH8" s="78"/>
      <c r="AI8" s="186" t="str">
        <f>'Personal Management'!B8</f>
        <v>1c</v>
      </c>
      <c r="AJ8" s="183" t="str">
        <f>'Personal Management'!C8</f>
        <v>Develop a written shopping strategy for the purchase identified in requirement 1a.</v>
      </c>
      <c r="AK8" s="187" t="str">
        <f>IF('Personal Management'!G8="","",'Personal Management'!G8)</f>
        <v/>
      </c>
      <c r="AL8" s="78"/>
      <c r="AM8" s="78"/>
      <c r="AN8" s="291"/>
      <c r="AO8" s="315"/>
      <c r="AP8" s="292"/>
      <c r="AQ8" s="78"/>
    </row>
    <row r="9" spans="1:43" ht="12.75" customHeight="1" x14ac:dyDescent="0.15">
      <c r="A9" s="71" t="s">
        <v>81</v>
      </c>
      <c r="B9" s="178" t="s">
        <v>38</v>
      </c>
      <c r="C9" s="72" t="str">
        <f>'Citizenship in the World'!G2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Prepedness'!G8="","",'Emergency Prepedness'!G8)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Management'!G9="","",'Personal Management'!G9)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Communication!G2</f>
        <v/>
      </c>
      <c r="D10" s="78"/>
      <c r="E10" s="304">
        <f>'Camping (2014)'!B6</f>
        <v>3</v>
      </c>
      <c r="F10" s="300" t="str">
        <f>'Camping (2014)'!C6</f>
        <v>Make a written plan for an overnight trek and show how to get to your camping spot using a topographical map and either a compass OR GPS receiver.</v>
      </c>
      <c r="G10" s="302" t="str">
        <f>IF('Camping (2014)'!G6="", "", 'Camping (2014)'!G6)</f>
        <v/>
      </c>
      <c r="H10" s="78"/>
      <c r="I10" s="78"/>
      <c r="J10" s="297"/>
      <c r="K10" s="296"/>
      <c r="L10" s="298"/>
      <c r="N10" s="78"/>
      <c r="O10" s="313" t="str">
        <f>Cooking!B6</f>
        <v>1d</v>
      </c>
      <c r="P10" s="290" t="str">
        <f>Cooking!C6</f>
        <v>Describe the following food-related illnesses and tell what you can do to help prevent each from happening:</v>
      </c>
      <c r="Q10" s="314" t="str">
        <f>IF(Cooking!G6="","",Cooking!G6)</f>
        <v/>
      </c>
      <c r="R10" s="78"/>
      <c r="S10" s="78"/>
      <c r="T10" s="184" t="str">
        <f>'Emergency Prepedness'!B9</f>
        <v>v</v>
      </c>
      <c r="U10" s="188" t="str">
        <f>'Emergency Prepedness'!C9</f>
        <v>Mitigate losses in emergency situations.</v>
      </c>
      <c r="V10" s="185" t="str">
        <f>IF('Emergency Prepedness'!G9="","",'Emergency Prepedness'!G9)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Science'!G48="","",'Environmental Science'!G48)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Management'!G10="","",'Personal Management'!G10)</f>
        <v/>
      </c>
      <c r="AL10" s="78"/>
      <c r="AM10" s="78"/>
      <c r="AN10" s="291"/>
      <c r="AO10" s="315"/>
      <c r="AP10" s="292"/>
      <c r="AQ10" s="78"/>
    </row>
    <row r="11" spans="1:43" ht="12.75" customHeight="1" x14ac:dyDescent="0.15">
      <c r="A11" s="71" t="s">
        <v>3</v>
      </c>
      <c r="B11" s="178" t="s">
        <v>808</v>
      </c>
      <c r="C11" s="72" t="str">
        <f>Cooking!G2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World'!G6="","",'Citizenship in the World'!G6)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Prepedness'!G10="","",'Emergency Prepedness'!G10)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(2016)'!G6="","",'Hiking (2016)'!G6)</f>
        <v/>
      </c>
      <c r="AG11" s="78"/>
      <c r="AH11" s="78"/>
      <c r="AI11" s="291"/>
      <c r="AJ11" s="315"/>
      <c r="AK11" s="292"/>
      <c r="AL11" s="78"/>
      <c r="AM11" s="78"/>
      <c r="AN11" s="291"/>
      <c r="AO11" s="315"/>
      <c r="AP11" s="292"/>
      <c r="AQ11" s="78"/>
    </row>
    <row r="12" spans="1:43" ht="12.75" customHeight="1" x14ac:dyDescent="0.15">
      <c r="A12" s="71" t="s">
        <v>85</v>
      </c>
      <c r="B12" s="178" t="s">
        <v>26</v>
      </c>
      <c r="C12" s="72" t="str">
        <f>Cycling!G2</f>
        <v/>
      </c>
      <c r="D12" s="78"/>
      <c r="E12" s="297" t="str">
        <f>'Camping (2014)'!B7</f>
        <v>4a</v>
      </c>
      <c r="F12" s="296" t="str">
        <f>'Camping (2014)'!C7</f>
        <v>Make a duty roster showing how your patrol is organized for an actual overnight campout.  List assignments for each member.</v>
      </c>
      <c r="G12" s="298" t="str">
        <f>IF('Camping (2014)'!G7="", "", 'Camping (2014)'!G7)</f>
        <v/>
      </c>
      <c r="H12" s="78"/>
      <c r="I12" s="78"/>
      <c r="J12" s="297"/>
      <c r="K12" s="296"/>
      <c r="L12" s="298"/>
      <c r="N12" s="78"/>
      <c r="O12" s="313"/>
      <c r="P12" s="188" t="str">
        <f>Cooking!C7</f>
        <v>1) Salmonella</v>
      </c>
      <c r="Q12" s="185" t="str">
        <f>IF(Cooking!G7="","",Cooking!G7)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Prepedness'!G2</f>
        <v/>
      </c>
      <c r="D13" s="78"/>
      <c r="E13" s="297"/>
      <c r="F13" s="296"/>
      <c r="G13" s="298"/>
      <c r="H13" s="78"/>
      <c r="I13" s="78"/>
      <c r="J13" s="190">
        <f>'Citizenship in the World'!B7</f>
        <v>4</v>
      </c>
      <c r="K13" s="189" t="str">
        <f>'Citizenship in the World'!C7</f>
        <v>Do TWO of the following</v>
      </c>
      <c r="L13" s="191" t="str">
        <f>IF('Citizenship in the World'!G7="","",'Citizenship in the World'!G7)</f>
        <v/>
      </c>
      <c r="N13" s="78"/>
      <c r="O13" s="313"/>
      <c r="P13" s="188" t="str">
        <f>Cooking!C8</f>
        <v>2) Staphylococcal aureus (staph)</v>
      </c>
      <c r="Q13" s="185" t="str">
        <f>IF(Cooking!G8="","",Cooking!G8)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Management'!G11="","",'Personal Management'!G11)</f>
        <v/>
      </c>
      <c r="AL13" s="78"/>
      <c r="AM13" s="78"/>
      <c r="AN13" s="291"/>
      <c r="AO13" s="315"/>
      <c r="AP13" s="292"/>
      <c r="AQ13" s="78"/>
    </row>
    <row r="14" spans="1:43" ht="12.75" customHeight="1" x14ac:dyDescent="0.15">
      <c r="A14" s="71" t="s">
        <v>97</v>
      </c>
      <c r="B14" s="178" t="s">
        <v>28</v>
      </c>
      <c r="C14" s="72" t="str">
        <f>'Environmental Science'!G2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(2014)'!G8="", "", 'Camping (2014)'!G8)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World'!G8="","",'Citizenship in the World'!G8)</f>
        <v/>
      </c>
      <c r="N14" s="78"/>
      <c r="O14" s="313"/>
      <c r="P14" s="188" t="str">
        <f>Cooking!C9</f>
        <v>3) Escherichia coli (E. coli)</v>
      </c>
      <c r="Q14" s="185" t="str">
        <f>IF(Cooking!G9="","",Cooking!G9)</f>
        <v/>
      </c>
      <c r="R14" s="78"/>
      <c r="S14" s="78"/>
      <c r="T14" s="184" t="str">
        <f>'Emergency Prepedness'!B11</f>
        <v>i</v>
      </c>
      <c r="U14" s="188" t="str">
        <f>'Emergency Prepedness'!C11</f>
        <v>Home kitchen fire.</v>
      </c>
      <c r="V14" s="185" t="str">
        <f>IF('Emergency Prepedness'!G11="","",'Emergency Prepedness'!G11)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Life'!G2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World'!G9="","",'Citizenship in the World'!G9)</f>
        <v/>
      </c>
      <c r="N15" s="78"/>
      <c r="O15" s="313"/>
      <c r="P15" s="188" t="str">
        <f>Cooking!C10</f>
        <v>4) Clostridium botulinum (Botulism)</v>
      </c>
      <c r="Q15" s="185" t="str">
        <f>IF(Cooking!G10="","",Cooking!G10)</f>
        <v/>
      </c>
      <c r="R15" s="78"/>
      <c r="S15" s="78"/>
      <c r="T15" s="184" t="str">
        <f>'Emergency Prepedness'!B12</f>
        <v>ii</v>
      </c>
      <c r="U15" s="188" t="str">
        <f>'Emergency Prepedness'!C12</f>
        <v>Home basement/storage room/garage fire.</v>
      </c>
      <c r="V15" s="185" t="str">
        <f>IF('Emergency Prepedness'!G12="","",'Emergency Prepedness'!G12)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(2016)'!G7="","",'Hiking (2016)'!G7)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Aid'!G2</f>
        <v/>
      </c>
      <c r="D16" s="78"/>
      <c r="E16" s="297" t="str">
        <f>'Camping (2014)'!B9</f>
        <v>5a</v>
      </c>
      <c r="F16" s="296" t="str">
        <f>'Camping (2014)'!C9</f>
        <v>Prepare a list of clothing you would need for overnight campouts in both warm and cold weather.  Explain the term "layering".</v>
      </c>
      <c r="G16" s="298" t="str">
        <f>IF('Camping (2014)'!G9="", "", 'Camping (2014)'!G9)</f>
        <v/>
      </c>
      <c r="H16" s="78"/>
      <c r="I16" s="78"/>
      <c r="J16" s="297"/>
      <c r="K16" s="306"/>
      <c r="L16" s="298"/>
      <c r="N16" s="78"/>
      <c r="O16" s="313"/>
      <c r="P16" s="188" t="str">
        <f>Cooking!C11</f>
        <v>5) Campylobacter jejuni</v>
      </c>
      <c r="Q16" s="185" t="str">
        <f>IF(Cooking!G11="","",Cooking!G11)</f>
        <v/>
      </c>
      <c r="R16" s="78"/>
      <c r="S16" s="78"/>
      <c r="T16" s="184" t="str">
        <f>'Emergency Prepedness'!B13</f>
        <v>iii</v>
      </c>
      <c r="U16" s="188" t="str">
        <f>'Emergency Prepedness'!C13</f>
        <v>Explosion in the home.</v>
      </c>
      <c r="V16" s="185" t="str">
        <f>IF('Emergency Prepedness'!G13="","",'Emergency Prepedness'!G13)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Science'!G49="","",'Environmental Science'!G49)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(2016)'!G2</f>
        <v/>
      </c>
      <c r="D17" s="63"/>
      <c r="E17" s="297"/>
      <c r="F17" s="296"/>
      <c r="G17" s="298"/>
      <c r="H17" s="63"/>
      <c r="I17" s="63"/>
      <c r="J17" s="297"/>
      <c r="K17" s="306"/>
      <c r="L17" s="298"/>
      <c r="N17" s="63"/>
      <c r="O17" s="313"/>
      <c r="P17" s="188" t="str">
        <f>Cooking!C12</f>
        <v>6) Hepatitis</v>
      </c>
      <c r="Q17" s="185" t="str">
        <f>IF(Cooking!G12="","",Cooking!G12)</f>
        <v/>
      </c>
      <c r="R17" s="63"/>
      <c r="S17" s="63"/>
      <c r="T17" s="184" t="str">
        <f>'Emergency Prepedness'!B14</f>
        <v>iv</v>
      </c>
      <c r="U17" s="188" t="str">
        <f>'Emergency Prepedness'!C14</f>
        <v>Automobile crash.</v>
      </c>
      <c r="V17" s="185" t="str">
        <f>IF('Emergency Prepedness'!G14="","",'Emergency Prepedness'!G14)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Management'!G12="","",'Personal Management'!G12)</f>
        <v/>
      </c>
      <c r="AL17" s="63"/>
      <c r="AM17" s="63"/>
      <c r="AN17" s="291"/>
      <c r="AO17" s="315"/>
      <c r="AP17" s="292"/>
      <c r="AQ17" s="63"/>
    </row>
    <row r="18" spans="1:48" ht="12.75" customHeight="1" x14ac:dyDescent="0.15">
      <c r="A18" s="71" t="s">
        <v>92</v>
      </c>
      <c r="B18" s="178" t="s">
        <v>22</v>
      </c>
      <c r="C18" s="72" t="str">
        <f>Lifesaving!G2</f>
        <v/>
      </c>
      <c r="D18" s="63"/>
      <c r="E18" s="297" t="str">
        <f>'Camping (2014)'!B10</f>
        <v>5b</v>
      </c>
      <c r="F18" s="296" t="str">
        <f>'Camping (2014)'!C10</f>
        <v>Discuss the footwear for different kinds of weather and how the right footwear is important for protecting your feet.</v>
      </c>
      <c r="G18" s="298" t="str">
        <f>IF('Camping (2014)'!G10="", "", 'Camping (2014)'!G10)</f>
        <v/>
      </c>
      <c r="H18" s="63"/>
      <c r="I18" s="63"/>
      <c r="J18" s="297"/>
      <c r="K18" s="306"/>
      <c r="L18" s="298"/>
      <c r="N18" s="63"/>
      <c r="O18" s="313"/>
      <c r="P18" s="188" t="str">
        <f>Cooking!C13</f>
        <v>7) Listeria monocytogenes</v>
      </c>
      <c r="Q18" s="185" t="str">
        <f>IF(Cooking!G13="","",Cooking!G13)</f>
        <v/>
      </c>
      <c r="R18" s="63"/>
      <c r="S18" s="63"/>
      <c r="T18" s="184" t="str">
        <f>'Emergency Prepedness'!B15</f>
        <v>v</v>
      </c>
      <c r="U18" s="188" t="str">
        <f>'Emergency Prepedness'!C15</f>
        <v>Food-borne disease (food poisoning).</v>
      </c>
      <c r="V18" s="185" t="str">
        <f>IF('Emergency Prepedness'!G15="","",'Emergency Prepedness'!G15)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Science'!G50="","",'Environmental Science'!G50)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(2016)'!G8="","",'Hiking (2016)'!G8)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Fitness'!G2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World'!G10="","",'Citizenship in the World'!G10)</f>
        <v/>
      </c>
      <c r="N19" s="63"/>
      <c r="O19" s="313"/>
      <c r="P19" s="188" t="str">
        <f>Cooking!C14</f>
        <v>8) Cryptosporidium</v>
      </c>
      <c r="Q19" s="185" t="str">
        <f>IF(Cooking!G14="","",Cooking!G14)</f>
        <v/>
      </c>
      <c r="R19" s="63"/>
      <c r="S19" s="63"/>
      <c r="T19" s="184" t="str">
        <f>'Emergency Prepedness'!B16</f>
        <v>vi</v>
      </c>
      <c r="U19" s="188" t="str">
        <f>'Emergency Prepedness'!C16</f>
        <v>Fire or explosion in a public place.</v>
      </c>
      <c r="V19" s="185" t="str">
        <f>IF('Emergency Prepedness'!G16="","",'Emergency Prepedness'!G16)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Management'!G2</f>
        <v/>
      </c>
      <c r="D20" s="63"/>
      <c r="E20" s="190" t="str">
        <f>'Camping (2014)'!B11</f>
        <v>5c</v>
      </c>
      <c r="F20" s="189" t="str">
        <f>'Camping (2014)'!C11</f>
        <v>Explain the proper care and storage of camping equipment.</v>
      </c>
      <c r="G20" s="191" t="str">
        <f>IF('Camping (2014)'!G11="", "", 'Camping (2014)'!G11)</f>
        <v/>
      </c>
      <c r="H20" s="63"/>
      <c r="I20" s="63"/>
      <c r="J20" s="297"/>
      <c r="K20" s="306"/>
      <c r="L20" s="298"/>
      <c r="N20" s="63"/>
      <c r="O20" s="313"/>
      <c r="P20" s="188" t="str">
        <f>Cooking!C15</f>
        <v>9) Norovirus</v>
      </c>
      <c r="Q20" s="185" t="str">
        <f>IF(Cooking!G15="","",Cooking!G15)</f>
        <v/>
      </c>
      <c r="R20" s="63"/>
      <c r="S20" s="63"/>
      <c r="T20" s="184" t="str">
        <f>'Emergency Prepedness'!B17</f>
        <v>vii</v>
      </c>
      <c r="U20" s="188" t="str">
        <f>'Emergency Prepedness'!C17</f>
        <v>Vehicle stalled in the desert.</v>
      </c>
      <c r="V20" s="185" t="str">
        <f>IF('Emergency Prepedness'!G17="","",'Emergency Prepedness'!G17)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Management'!G13="","",'Personal Management'!G13)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Sustainability!G2</f>
        <v/>
      </c>
      <c r="D21" s="63"/>
      <c r="E21" s="194" t="str">
        <f>'Camping (2014)'!B12</f>
        <v>5d</v>
      </c>
      <c r="F21" s="192" t="str">
        <f>'Camping (2014)'!C12</f>
        <v>List the outdoor essentials necessary for any campout, and explain why each item is needed.</v>
      </c>
      <c r="G21" s="193" t="str">
        <f>IF('Camping (2014)'!G12="", "", 'Camping (2014)'!G12)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IF(Cooking!G16="","",Cooking!G16)</f>
        <v/>
      </c>
      <c r="R21" s="63"/>
      <c r="S21" s="63"/>
      <c r="T21" s="184" t="str">
        <f>'Emergency Prepedness'!B18</f>
        <v>viii</v>
      </c>
      <c r="U21" s="188" t="str">
        <f>'Emergency Prepedness'!C18</f>
        <v>Vehicle trapped in a blizzard.</v>
      </c>
      <c r="V21" s="185" t="str">
        <f>IF('Emergency Prepedness'!G18="","",'Emergency Prepedness'!G18)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(2016)'!G9="","",'Hiking (2016)'!G9)</f>
        <v/>
      </c>
      <c r="AG21" s="63"/>
      <c r="AH21" s="63"/>
      <c r="AI21" s="186" t="str">
        <f>'Personal Management'!B14</f>
        <v>a</v>
      </c>
      <c r="AJ21" s="188" t="str">
        <f>'Personal Management'!C14</f>
        <v>The emotions you feel when you receive money.</v>
      </c>
      <c r="AK21" s="187" t="str">
        <f>IF('Personal Management'!G14="","",'Personal Management'!G14)</f>
        <v/>
      </c>
      <c r="AL21" s="63"/>
      <c r="AM21" s="63"/>
      <c r="AN21" s="291"/>
      <c r="AO21" s="315"/>
      <c r="AP21" s="292"/>
      <c r="AQ21" s="63"/>
    </row>
    <row r="22" spans="1:48" ht="12.75" customHeight="1" x14ac:dyDescent="0.15">
      <c r="A22" s="71" t="s">
        <v>89</v>
      </c>
      <c r="B22" s="178" t="s">
        <v>88</v>
      </c>
      <c r="C22" s="72" t="str">
        <f>Swimming!G2</f>
        <v/>
      </c>
      <c r="D22" s="73"/>
      <c r="E22" s="297" t="str">
        <f>'Camping (2014)'!B13</f>
        <v>5e</v>
      </c>
      <c r="F22" s="296" t="str">
        <f>'Camping (2014)'!C13</f>
        <v>Present yourself to your Scoutmaster with your pack for inspection.  Be correctly clothed and equipped for an overnight campout.</v>
      </c>
      <c r="G22" s="298" t="str">
        <f>IF('Camping (2014)'!G13="", "", 'Camping (2014)'!G13)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Prepedness'!G19="","",'Emergency Prepedness'!G19)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Management'!G15="","",'Personal Management'!G15)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IF(Cooking!G17="","",Cooking!G17)</f>
        <v/>
      </c>
      <c r="R23" s="74"/>
      <c r="S23" s="74"/>
      <c r="T23" s="184" t="str">
        <f>'Emergency Prepedness'!B20</f>
        <v>x</v>
      </c>
      <c r="U23" s="188" t="str">
        <f>'Emergency Prepedness'!C20</f>
        <v>Mountain/backcountry accident.</v>
      </c>
      <c r="V23" s="185" t="str">
        <f>IF('Emergency Prepedness'!G20="","",'Emergency Prepedness'!G20)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Management'!G16="","",'Personal Management'!G16)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(2014)'!G14="", "", 'Camping (2014)'!G14)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Prepedness'!G21="","",'Emergency Prepedness'!G21)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Life'!G3="","",'Family Life'!G3)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IF(Cooking!G18="","",Cooking!G18)</f>
        <v/>
      </c>
      <c r="R25" s="78"/>
      <c r="S25" s="78"/>
      <c r="T25" s="184" t="str">
        <f>'Emergency Prepedness'!B22</f>
        <v>xii</v>
      </c>
      <c r="U25" s="188" t="str">
        <f>'Emergency Prepedness'!C22</f>
        <v>Gas leak in a home or a building.</v>
      </c>
      <c r="V25" s="185" t="str">
        <f>IF('Emergency Prepedness'!G22="","",'Emergency Prepedness'!G22)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Management'!G17="","",'Personal Management'!G17)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(2014)'!G15="", "", 'Camping (2014)'!G15)</f>
        <v/>
      </c>
      <c r="H26" s="78"/>
      <c r="I26" s="78"/>
      <c r="J26" s="297"/>
      <c r="K26" s="306"/>
      <c r="L26" s="298"/>
      <c r="N26" s="78"/>
      <c r="O26" s="313"/>
      <c r="P26" s="188" t="str">
        <f>Cooking!C19</f>
        <v>2) Vegetables</v>
      </c>
      <c r="Q26" s="185" t="str">
        <f>IF(Cooking!G19="","",Cooking!G19)</f>
        <v/>
      </c>
      <c r="R26" s="78"/>
      <c r="S26" s="78"/>
      <c r="T26" s="184" t="str">
        <f>'Emergency Prepedness'!B23</f>
        <v>xiii</v>
      </c>
      <c r="U26" s="188" t="str">
        <f>'Emergency Prepedness'!C23</f>
        <v>Tornado or hurricane.</v>
      </c>
      <c r="V26" s="185" t="str">
        <f>IF('Emergency Prepedness'!G23="","",'Emergency Prepedness'!G23)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Management'!G18="","",'Personal Management'!G18)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IF(Cooking!G20="","",Cooking!G20)</f>
        <v/>
      </c>
      <c r="R27" s="78"/>
      <c r="S27" s="78"/>
      <c r="T27" s="184" t="str">
        <f>'Emergency Prepedness'!B24</f>
        <v>xiv</v>
      </c>
      <c r="U27" s="188" t="str">
        <f>'Emergency Prepedness'!C24</f>
        <v>Major flood.</v>
      </c>
      <c r="V27" s="185" t="str">
        <f>IF('Emergency Prepedness'!G24="","",'Emergency Prepedness'!G24)</f>
        <v/>
      </c>
      <c r="W27" s="78"/>
      <c r="X27" s="78"/>
      <c r="Y27" s="313">
        <f>'Family Life'!B4</f>
        <v>2</v>
      </c>
      <c r="Z27" s="290" t="str">
        <f>'Family Life'!C4</f>
        <v>List several reasons why you are important to your family and discuss this with your parents or guardians and with your merit badge counselor.</v>
      </c>
      <c r="AA27" s="314" t="str">
        <f>IF('Family Life'!G4="","",'Family Life'!G4)</f>
        <v/>
      </c>
      <c r="AB27" s="78"/>
      <c r="AC27" s="78"/>
      <c r="AD27" s="186" t="str">
        <f>Lifesaving!B3</f>
        <v>1a</v>
      </c>
      <c r="AE27" s="183" t="str">
        <f>Lifesaving!C3</f>
        <v>Complete 2nd Class requirements 5a - 5d, and 1st Class requirements 6a - 6e</v>
      </c>
      <c r="AF27" s="187" t="str">
        <f>IF(Lifesaving!G3="","",Lifesaving!G3)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(2014)'!G16="", "", 'Camping (2014)'!G16)</f>
        <v/>
      </c>
      <c r="H28" s="78"/>
      <c r="I28" s="78"/>
      <c r="J28" s="297"/>
      <c r="K28" s="306"/>
      <c r="L28" s="298"/>
      <c r="N28" s="78"/>
      <c r="O28" s="313"/>
      <c r="P28" s="188" t="str">
        <f>Cooking!C21</f>
        <v>4) Proteins</v>
      </c>
      <c r="Q28" s="185" t="str">
        <f>IF(Cooking!G21="","",Cooking!G21)</f>
        <v/>
      </c>
      <c r="R28" s="78"/>
      <c r="S28" s="78"/>
      <c r="T28" s="184" t="str">
        <f>'Emergency Prepedness'!B25</f>
        <v>xv</v>
      </c>
      <c r="U28" s="188" t="str">
        <f>'Emergency Prepedness'!C25</f>
        <v>Toxic chemical spills and releases.</v>
      </c>
      <c r="V28" s="185" t="str">
        <f>IF('Emergency Prepedness'!G25="","",'Emergency Prepedness'!G25)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IF(Lifesaving!G4="","",Lifesaving!G4)</f>
        <v/>
      </c>
      <c r="AG28" s="78"/>
      <c r="AH28" s="78"/>
      <c r="AI28" s="186" t="str">
        <f>'Personal Management'!B19</f>
        <v>f</v>
      </c>
      <c r="AJ28" s="188" t="str">
        <f>'Personal Management'!C19</f>
        <v>Your understanding of what happens when you put money into a savings account.</v>
      </c>
      <c r="AK28" s="187" t="str">
        <f>IF('Personal Management'!G19="","",'Personal Management'!G19)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(2014)'!G17="", "", 'Camping (2014)'!G17)</f>
        <v/>
      </c>
      <c r="H29" s="78"/>
      <c r="I29" s="78"/>
      <c r="J29" s="190" t="str">
        <f>'Citizenship in the World'!B11</f>
        <v>5a</v>
      </c>
      <c r="K29" s="189" t="str">
        <f>'Citizenship in the World'!C11</f>
        <v>Discuss the differences between constitutional and no constitutional governments.</v>
      </c>
      <c r="L29" s="191" t="str">
        <f>IF('Citizenship in the World'!G11="","",'Citizenship in the World'!G11)</f>
        <v/>
      </c>
      <c r="N29" s="78"/>
      <c r="O29" s="313"/>
      <c r="P29" s="188" t="str">
        <f>Cooking!C22</f>
        <v>5) Dairy</v>
      </c>
      <c r="Q29" s="185" t="str">
        <f>IF(Cooking!G22="","",Cooking!G22)</f>
        <v/>
      </c>
      <c r="R29" s="78"/>
      <c r="S29" s="78"/>
      <c r="T29" s="184" t="str">
        <f>'Emergency Prepedness'!B26</f>
        <v>xvi</v>
      </c>
      <c r="U29" s="188" t="str">
        <f>'Emergency Prepedness'!C26</f>
        <v>Nuclear power plant emergency.</v>
      </c>
      <c r="V29" s="185" t="str">
        <f>IF('Emergency Prepedness'!G26="","",'Emergency Prepedness'!G26)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Life'!G5="","",'Family Life'!G5)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Management'!G20="","",'Personal Management'!G20)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World'!G12="","",'Citizenship in the World'!G12)</f>
        <v/>
      </c>
      <c r="N30" s="78"/>
      <c r="O30" s="184" t="str">
        <f>Cooking!B23</f>
        <v>2b</v>
      </c>
      <c r="P30" s="183" t="str">
        <f>Cooking!C23</f>
        <v>Explain why you should limit your intake of oils and sugars.</v>
      </c>
      <c r="Q30" s="185" t="str">
        <f>IF(Cooking!G23="","",Cooking!G23)</f>
        <v/>
      </c>
      <c r="R30" s="78"/>
      <c r="S30" s="78"/>
      <c r="T30" s="184" t="str">
        <f>'Emergency Prepedness'!B27</f>
        <v>xvii</v>
      </c>
      <c r="U30" s="188" t="str">
        <f>'Emergency Prepedness'!C27</f>
        <v>Avalanche (Snowslide or rockslide).</v>
      </c>
      <c r="V30" s="185" t="str">
        <f>IF('Emergency Prepedness'!G27="","",'Emergency Prepedness'!G27)</f>
        <v/>
      </c>
      <c r="W30" s="78"/>
      <c r="X30" s="78"/>
      <c r="Y30" s="313"/>
      <c r="Z30" s="290"/>
      <c r="AA30" s="314"/>
      <c r="AB30" s="78"/>
      <c r="AC30" s="78"/>
      <c r="AD30" s="186">
        <f>Lifesaving!B5</f>
        <v>2</v>
      </c>
      <c r="AE30" s="183" t="str">
        <f>Lifesaving!C5</f>
        <v>Explain the following:</v>
      </c>
      <c r="AF30" s="187" t="str">
        <f>IF(Lifesaving!G5="","",Lifesaving!G5)</f>
        <v/>
      </c>
      <c r="AG30" s="78"/>
      <c r="AH30" s="78"/>
      <c r="AI30" s="186" t="str">
        <f>'Personal Management'!B21</f>
        <v>h</v>
      </c>
      <c r="AJ30" s="188" t="str">
        <f>'Personal Management'!C21</f>
        <v>What you can do to better manage your money.</v>
      </c>
      <c r="AK30" s="187" t="str">
        <f>IF('Personal Management'!G21="","",'Personal Management'!G21)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(2014)'!G18="", "", 'Camping (2014)'!G18)</f>
        <v/>
      </c>
      <c r="H31" s="162"/>
      <c r="I31" s="162"/>
      <c r="J31" s="190" t="str">
        <f>'Citizenship in the World'!B13</f>
        <v>5c</v>
      </c>
      <c r="K31" s="189" t="str">
        <f>'Citizenship in the World'!C13</f>
        <v>Show on a world map countries that use each of these five different forms of government</v>
      </c>
      <c r="L31" s="191" t="str">
        <f>IF('Citizenship in the World'!G13="","",'Citizenship in the World'!G13)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IF(Cooking!G24="","",Cooking!G24)</f>
        <v/>
      </c>
      <c r="R31" s="162"/>
      <c r="S31" s="162"/>
      <c r="T31" s="184" t="str">
        <f>'Emergency Prepedness'!B28</f>
        <v>xviii</v>
      </c>
      <c r="U31" s="188" t="str">
        <f>'Emergency Prepedness'!C28</f>
        <v>Violence in a public place.</v>
      </c>
      <c r="V31" s="185" t="str">
        <f>IF('Emergency Prepedness'!G28="","",'Emergency Prepedness'!G28)</f>
        <v/>
      </c>
      <c r="W31" s="162"/>
      <c r="X31" s="162"/>
      <c r="Y31" s="313"/>
      <c r="Z31" s="290"/>
      <c r="AA31" s="314"/>
      <c r="AB31" s="162"/>
      <c r="AC31" s="162"/>
      <c r="AD31" s="186" t="str">
        <f>Lifesaving!B6</f>
        <v>a</v>
      </c>
      <c r="AE31" s="188" t="str">
        <f>Lifesaving!C6</f>
        <v>Common drowning situations and how to prevent them.</v>
      </c>
      <c r="AF31" s="187" t="str">
        <f>IF(Lifesaving!G6="","",Lifesaving!G6)</f>
        <v/>
      </c>
      <c r="AG31" s="162"/>
      <c r="AH31" s="162"/>
      <c r="AI31" s="186" t="str">
        <f>'Personal Management'!B22</f>
        <v>4a</v>
      </c>
      <c r="AJ31" s="183" t="str">
        <f>'Personal Management'!C22</f>
        <v>Explain the differences between saving and investing, including reasons for using one over the other.</v>
      </c>
      <c r="AK31" s="187" t="str">
        <f>IF('Personal Management'!G22="","",'Personal Management'!G22)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World'!G14="","",'Citizenship in the World'!G14)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Prepedness'!G29="","",'Emergency Prepedness'!G29)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Life'!G6="","",'Family Life'!G6)</f>
        <v/>
      </c>
      <c r="AB32" s="162"/>
      <c r="AC32" s="162"/>
      <c r="AD32" s="186" t="str">
        <f>Lifesaving!B7</f>
        <v>b</v>
      </c>
      <c r="AE32" s="188" t="str">
        <f>Lifesaving!C7</f>
        <v>How to identify persons in the water who need assistance.</v>
      </c>
      <c r="AF32" s="187" t="str">
        <f>IF(Lifesaving!G7="","",Lifesaving!G7)</f>
        <v/>
      </c>
      <c r="AG32" s="162"/>
      <c r="AH32" s="162"/>
      <c r="AI32" s="186" t="str">
        <f>'Personal Management'!B23</f>
        <v>4b</v>
      </c>
      <c r="AJ32" s="183" t="str">
        <f>'Personal Management'!C23</f>
        <v>Explain the concepts of return on investment and risk.</v>
      </c>
      <c r="AK32" s="187" t="str">
        <f>IF('Personal Management'!G23="","",'Personal Management'!G23)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World'!G15="","",'Citizenship in the World'!G15)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IF(Lifesaving!G8="","",Lifesaving!G8)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Management'!G24="","",'Personal Management'!G24)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(2014)'!G19="", "", 'Camping (2014)'!G19)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IF(Cooking!G25="","",Cooking!G25)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IF(Lifesaving!G9="","",Lifesaving!G9)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IF(Swimming!G3="","",Swimming!G3)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(2014)'!G20="", "", 'Camping (2014)'!G20)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Life'!G7="","",'Family Life'!G7)</f>
        <v/>
      </c>
      <c r="AB35" s="162"/>
      <c r="AC35" s="162"/>
      <c r="AD35" s="186" t="str">
        <f>Lifesaving!B10</f>
        <v>e</v>
      </c>
      <c r="AE35" s="188" t="str">
        <f>Lifesaving!C10</f>
        <v>Situations for which in-water rescues should not be undertaken.</v>
      </c>
      <c r="AF35" s="187" t="str">
        <f>IF(Lifesaving!G10="","",Lifesaving!G10)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Management'!G25="","",'Personal Management'!G25)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(2014)'!G21="", "", 'Camping (2014)'!G21)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IF(Cooking!G26="","",Cooking!G26)</f>
        <v/>
      </c>
      <c r="R36" s="162"/>
      <c r="S36" s="162"/>
      <c r="T36" s="184">
        <f>'Emergency Prepedness'!B30</f>
        <v>3</v>
      </c>
      <c r="U36" s="183" t="str">
        <f>'Emergency Prepedness'!C30</f>
        <v>Show how you could safely save a person from the following:</v>
      </c>
      <c r="V36" s="185" t="str">
        <f>IF('Emergency Prepedness'!G30="","",'Emergency Prepedness'!G30)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IF(Lifesaving!G11="","",Lifesaving!G11)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IF(Swimming!G4="","",Swimming!G4)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Prepedness'!G31="","",'Emergency Prepedness'!G31)</f>
        <v/>
      </c>
      <c r="W37" s="162"/>
      <c r="X37" s="162"/>
      <c r="Y37" s="184" t="str">
        <f>'Family Life'!B8</f>
        <v>a</v>
      </c>
      <c r="Z37" s="188" t="str">
        <f>'Family Life'!C8</f>
        <v>The objective or goal of the project</v>
      </c>
      <c r="AA37" s="185" t="str">
        <f>IF('Family Life'!G8="","",'Family Life'!G8)</f>
        <v/>
      </c>
      <c r="AB37" s="162"/>
      <c r="AC37" s="162"/>
      <c r="AD37" s="291"/>
      <c r="AE37" s="290"/>
      <c r="AF37" s="292"/>
      <c r="AG37" s="162"/>
      <c r="AH37" s="162"/>
      <c r="AI37" s="186" t="str">
        <f>'Personal Management'!B26</f>
        <v>a</v>
      </c>
      <c r="AJ37" s="188" t="str">
        <f>'Personal Management'!C26</f>
        <v>Current price.</v>
      </c>
      <c r="AK37" s="187" t="str">
        <f>IF('Personal Management'!G26="","",'Personal Management'!G26)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Prepedness'!G32="","",'Emergency Prepedness'!G32)</f>
        <v/>
      </c>
      <c r="W38" s="163"/>
      <c r="X38" s="163"/>
      <c r="Y38" s="184" t="str">
        <f>'Family Life'!B9</f>
        <v>b</v>
      </c>
      <c r="Z38" s="188" t="str">
        <f>'Family Life'!C9</f>
        <v>how individual members of your family participated</v>
      </c>
      <c r="AA38" s="185" t="str">
        <f>IF('Family Life'!G9="","",'Family Life'!G9)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IF(Lifesaving!G12="","",Lifesaving!G12)</f>
        <v/>
      </c>
      <c r="AG38" s="163"/>
      <c r="AH38" s="163"/>
      <c r="AI38" s="186" t="str">
        <f>'Personal Management'!B27</f>
        <v>b</v>
      </c>
      <c r="AJ38" s="188" t="str">
        <f>'Personal Management'!C27</f>
        <v>How much the price changed from the previous day.</v>
      </c>
      <c r="AK38" s="187" t="str">
        <f>IF('Personal Management'!G27="","",'Personal Management'!G27)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(2014)'!G22="", "", 'Camping (2014)'!G22)</f>
        <v/>
      </c>
      <c r="H39" s="163"/>
      <c r="I39" s="163"/>
      <c r="J39" s="190" t="str">
        <f>'Citizenship in the World'!B16</f>
        <v>6c</v>
      </c>
      <c r="K39" s="189" t="str">
        <f>'Citizenship in the World'!C16</f>
        <v>Explain the purpose of a passport and visa for international travel.</v>
      </c>
      <c r="L39" s="191" t="str">
        <f>IF('Citizenship in the World'!G16="","",'Citizenship in the World'!G16)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IF(Cooking!G27="","",Cooking!G27)</f>
        <v/>
      </c>
      <c r="R39" s="163"/>
      <c r="S39" s="163"/>
      <c r="T39" s="184" t="str">
        <f>'Emergency Prepedness'!B33</f>
        <v>c</v>
      </c>
      <c r="U39" s="188" t="str">
        <f>'Emergency Prepedness'!C33</f>
        <v>Clothes on fire.</v>
      </c>
      <c r="V39" s="185" t="str">
        <f>IF('Emergency Prepedness'!G33="","",'Emergency Prepedness'!G33)</f>
        <v/>
      </c>
      <c r="W39" s="163"/>
      <c r="X39" s="163"/>
      <c r="Y39" s="184" t="str">
        <f>'Family Life'!B10</f>
        <v>c</v>
      </c>
      <c r="Z39" s="188" t="str">
        <f>'Family Life'!C10</f>
        <v>The results of the project</v>
      </c>
      <c r="AA39" s="185" t="str">
        <f>IF('Family Life'!G10="","",'Family Life'!G10)</f>
        <v/>
      </c>
      <c r="AB39" s="163"/>
      <c r="AC39" s="163"/>
      <c r="AD39" s="291"/>
      <c r="AE39" s="290"/>
      <c r="AF39" s="292"/>
      <c r="AG39" s="163"/>
      <c r="AH39" s="163"/>
      <c r="AI39" s="186" t="str">
        <f>'Personal Management'!B28</f>
        <v>c</v>
      </c>
      <c r="AJ39" s="188" t="str">
        <f>'Personal Management'!C28</f>
        <v>The 52-week high and the 52-week low prices.</v>
      </c>
      <c r="AK39" s="187" t="str">
        <f>IF('Personal Management'!G28="","",'Personal Management'!G28)</f>
        <v/>
      </c>
      <c r="AL39" s="163"/>
      <c r="AM39" s="163"/>
      <c r="AN39" s="186">
        <f>Swimming!B5</f>
        <v>2</v>
      </c>
      <c r="AO39" s="183" t="str">
        <f>Swimming!C5</f>
        <v>Before doing the following requirements, successfully complete the BSA swimmer test.</v>
      </c>
      <c r="AP39" s="187" t="str">
        <f>IF(Swimming!G5="","",Swimming!G5)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(2014)'!G23="", "", 'Camping (2014)'!G23)</f>
        <v/>
      </c>
      <c r="H40" s="163"/>
      <c r="I40" s="163"/>
      <c r="J40" s="190">
        <f>'Citizenship in the World'!B17</f>
        <v>7</v>
      </c>
      <c r="K40" s="189" t="str">
        <f>'Citizenship in the World'!C17</f>
        <v>Do TWO of the following and share with your counselor what you have learned:</v>
      </c>
      <c r="L40" s="191" t="str">
        <f>IF('Citizenship in the World'!G17="","",'Citizenship in the World'!G17)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Prepedness'!G34="","",'Emergency Prepedness'!G34)</f>
        <v/>
      </c>
      <c r="W40" s="163"/>
      <c r="X40" s="163"/>
      <c r="Y40" s="184" t="str">
        <f>'Family Life'!B11</f>
        <v>6a</v>
      </c>
      <c r="Z40" s="183" t="str">
        <f>'Family Life'!C11</f>
        <v>Discuss with your merit badge counselor how to plan and carry out a family meeting.</v>
      </c>
      <c r="AA40" s="185" t="str">
        <f>IF('Family Life'!G11="","",'Family Life'!G11)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Management'!G29="","",'Personal Management'!G29)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IF(Swimming!G6="","",Swimming!G6)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(2014)'!G24="", "", 'Camping (2014)'!G24)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World'!G18="","",'Citizenship in the World'!G18)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Prepedness'!G35="","",'Emergency Prepedness'!G35)</f>
        <v/>
      </c>
      <c r="W41" s="163"/>
      <c r="X41" s="163"/>
      <c r="Y41" s="184" t="str">
        <f>'Family Life'!B12</f>
        <v>6b</v>
      </c>
      <c r="Z41" s="183" t="str">
        <f>'Family Life'!C12</f>
        <v>After this discussion, plan and carry out a family meeting to include the following subjects:</v>
      </c>
      <c r="AA41" s="185" t="str">
        <f>IF('Family Life'!G12="","",'Family Life'!G12)</f>
        <v/>
      </c>
      <c r="AB41" s="163"/>
      <c r="AC41" s="163"/>
      <c r="AD41" s="186">
        <f>Lifesaving!B13</f>
        <v>5</v>
      </c>
      <c r="AE41" s="183" t="str">
        <f>Lifesaving!C13</f>
        <v>Show or explain the use of rowboats, canoes, or other small craft in performing rescues.</v>
      </c>
      <c r="AF41" s="187" t="str">
        <f>IF(Lifesaving!G13="","",Lifesaving!G13)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(2014)'!G25="", "", 'Camping (2014)'!G25)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IF(Cooking!G28="","",Cooking!G28)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Prepedness'!G36="","",'Emergency Prepedness'!G36)</f>
        <v/>
      </c>
      <c r="W42" s="163"/>
      <c r="X42" s="163"/>
      <c r="Y42" s="313" t="str">
        <f>'Family Life'!B13</f>
        <v>i</v>
      </c>
      <c r="Z42" s="315" t="str">
        <f>'Family Life'!C13</f>
        <v>Avoiding substance abuse, including tobacco, alcohol, and drugs, all of which negatively affect your health and well-being.</v>
      </c>
      <c r="AA42" s="314" t="str">
        <f>IF('Family Life'!G13="","",'Family Life'!G13)</f>
        <v/>
      </c>
      <c r="AB42" s="163"/>
      <c r="AC42" s="163"/>
      <c r="AD42" s="291">
        <f>Lifesaving!B14</f>
        <v>6</v>
      </c>
      <c r="AE42" s="290" t="str">
        <f>Lifesaving!C14</f>
        <v>List various items that can be used as rescue aids in a noncontact swimming rescue. Explain why buoyant aids are preferred.</v>
      </c>
      <c r="AF42" s="292" t="str">
        <f>IF(Lifesaving!G14="","",Lifesaving!G14)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(2014)'!G26="", "", 'Camping (2014)'!G26)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World'!G19="","",'Citizenship in the World'!G19)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Management'!G30="","",'Personal Management'!G30)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IF(Swimming!G7="","",Swimming!G7)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(2014)'!G27="", "", 'Camping (2014)'!G27)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Life'!G14="","",'Family Life'!G14)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IF(Lifesaving!G15="","",Lifesaving!G15)</f>
        <v/>
      </c>
      <c r="AG44" s="163"/>
      <c r="AH44" s="163"/>
      <c r="AI44" s="186" t="str">
        <f>'Personal Management'!B31</f>
        <v>b</v>
      </c>
      <c r="AJ44" s="188" t="str">
        <f>'Personal Management'!C31</f>
        <v>Mutual funds.</v>
      </c>
      <c r="AK44" s="187" t="str">
        <f>IF('Personal Management'!G31="","",'Personal Management'!G31)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IF(Cooking!G29="","",Cooking!G29)</f>
        <v/>
      </c>
      <c r="R45" s="163"/>
      <c r="S45" s="163"/>
      <c r="T45" s="184" t="str">
        <f>'Emergency Prepedness'!B37</f>
        <v>6a</v>
      </c>
      <c r="U45" s="183" t="str">
        <f>'Emergency Prepedness'!C37</f>
        <v>Describe the National Incident Management System (NIMS)/Incident Command System (ICS)</v>
      </c>
      <c r="V45" s="185" t="str">
        <f>IF('Emergency Prepedness'!G37="","",'Emergency Prepedness'!G37)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Management'!G32="","",'Personal Management'!G32)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World'!G20="","",'Citizenship in the World'!G20)</f>
        <v/>
      </c>
      <c r="M46"/>
      <c r="N46" s="164"/>
      <c r="O46" s="184" t="str">
        <f>Cooking!B30</f>
        <v>4c</v>
      </c>
      <c r="P46" s="183" t="str">
        <f>Cooking!C30</f>
        <v>Discuss how the Outdoor Code and no-trace principles pertain to cooking in the outdoors.</v>
      </c>
      <c r="Q46" s="185" t="str">
        <f>IF(Cooking!G30="","",Cooking!G30)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Prepedness'!G38="","",'Emergency Prepedness'!G38)</f>
        <v/>
      </c>
      <c r="W46" s="164"/>
      <c r="X46" s="164"/>
      <c r="Y46" s="184" t="str">
        <f>'Family Life'!B15</f>
        <v>iii</v>
      </c>
      <c r="Z46" s="188" t="str">
        <f>'Family Life'!C15</f>
        <v>How your chores in requirement 3 contributed to your role in the family.</v>
      </c>
      <c r="AA46" s="185" t="str">
        <f>IF('Family Life'!G15="","",'Family Life'!G15)</f>
        <v/>
      </c>
      <c r="AB46" s="164"/>
      <c r="AC46" s="164"/>
      <c r="AD46" s="291"/>
      <c r="AE46" s="290"/>
      <c r="AF46" s="292"/>
      <c r="AG46" s="164"/>
      <c r="AH46" s="164"/>
      <c r="AI46" s="186" t="str">
        <f>'Personal Management'!B33</f>
        <v>d</v>
      </c>
      <c r="AJ46" s="188" t="str">
        <f>'Personal Management'!C33</f>
        <v>Certificate of deposit (CD).</v>
      </c>
      <c r="AK46" s="187" t="str">
        <f>IF('Personal Management'!G33="","",'Personal Management'!G33)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(2014)'!G28="", "", 'Camping (2014)'!G28)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IF(Cooking!G31="","",Cooking!G31)</f>
        <v/>
      </c>
      <c r="R47" s="164"/>
      <c r="S47" s="164"/>
      <c r="T47" s="313"/>
      <c r="U47" s="290"/>
      <c r="V47" s="314"/>
      <c r="W47" s="164"/>
      <c r="X47" s="164"/>
      <c r="Y47" s="184" t="str">
        <f>'Family Life'!B16</f>
        <v>iv</v>
      </c>
      <c r="Z47" s="188" t="str">
        <f>'Family Life'!C16</f>
        <v>Personal and family finances.</v>
      </c>
      <c r="AA47" s="185" t="str">
        <f>IF('Family Life'!G16="","",'Family Life'!G16)</f>
        <v/>
      </c>
      <c r="AB47" s="164"/>
      <c r="AC47" s="164"/>
      <c r="AD47" s="186" t="str">
        <f>Lifesaving!B16</f>
        <v>7a</v>
      </c>
      <c r="AE47" s="183" t="str">
        <f>Lifesaving!C16</f>
        <v>Present a rescue tube to the subject, release it, and escort the victim to safety.</v>
      </c>
      <c r="AF47" s="187" t="str">
        <f>IF(Lifesaving!G16="","",Lifesaving!G16)</f>
        <v/>
      </c>
      <c r="AG47" s="164"/>
      <c r="AH47" s="164"/>
      <c r="AI47" s="186" t="str">
        <f>'Personal Management'!B34</f>
        <v>e</v>
      </c>
      <c r="AJ47" s="188" t="str">
        <f>'Personal Management'!C34</f>
        <v>Savings account or U.S. savings bond.</v>
      </c>
      <c r="AK47" s="187" t="str">
        <f>IF('Personal Management'!G34="","",'Personal Management'!G34)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IF(Swimming!G8="","",Swimming!G8)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World'!G21="","",'Citizenship in the World'!G21)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Life'!G17="","",'Family Life'!G17)</f>
        <v/>
      </c>
      <c r="AB48" s="164"/>
      <c r="AC48" s="164"/>
      <c r="AD48" s="186" t="str">
        <f>Lifesaving!B17</f>
        <v>7b</v>
      </c>
      <c r="AE48" s="183" t="str">
        <f>Lifesaving!C17</f>
        <v>Present a rescue tube to the subject and use it to tow the victim to safety.</v>
      </c>
      <c r="AF48" s="187" t="str">
        <f>IF(Lifesaving!G17="","",Lifesaving!G17)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Management'!G35="","",'Personal Management'!G35)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World'!G22="","",'Citizenship in the World'!G22)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Life'!G18="","",'Family Life'!G18)</f>
        <v/>
      </c>
      <c r="AB49" s="164"/>
      <c r="AC49" s="164"/>
      <c r="AD49" s="291" t="str">
        <f>Lifesaving!B18</f>
        <v>7c</v>
      </c>
      <c r="AE49" s="290" t="str">
        <f>Lifesaving!C18</f>
        <v>Present a buoyant aid other than a rescue tube to the subject, release it, and escort the victim to safety.</v>
      </c>
      <c r="AF49" s="292" t="str">
        <f>IF(Lifesaving!G18="","",Lifesaving!G18)</f>
        <v/>
      </c>
      <c r="AG49" s="164"/>
      <c r="AH49" s="164"/>
      <c r="AI49" s="291"/>
      <c r="AJ49" s="290"/>
      <c r="AK49" s="292"/>
      <c r="AL49" s="164"/>
      <c r="AM49" s="164"/>
      <c r="AN49" s="186" t="str">
        <f>Swimming!B9</f>
        <v>5a</v>
      </c>
      <c r="AO49" s="183" t="str">
        <f>Swimming!C9</f>
        <v>Float face up in a resting position for at least one minute.</v>
      </c>
      <c r="AP49" s="187" t="str">
        <f>IF(Swimming!G9="","",Swimming!G9)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(2014)'!G29="", "", 'Camping (2014)'!G29)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Prepedness'!G39="","",'Emergency Prepedness'!G39)</f>
        <v/>
      </c>
      <c r="W50" s="164"/>
      <c r="X50" s="164"/>
      <c r="Y50" s="184" t="str">
        <f>'Family Life'!B19</f>
        <v>vii</v>
      </c>
      <c r="Z50" s="188" t="str">
        <f>'Family Life'!C19</f>
        <v>Good etiquette and manners.</v>
      </c>
      <c r="AA50" s="185" t="str">
        <f>IF('Family Life'!G19="","",'Family Life'!G19)</f>
        <v/>
      </c>
      <c r="AB50" s="164"/>
      <c r="AC50" s="164"/>
      <c r="AD50" s="291"/>
      <c r="AE50" s="290"/>
      <c r="AF50" s="292"/>
      <c r="AG50" s="164"/>
      <c r="AH50" s="164"/>
      <c r="AI50" s="186" t="str">
        <f>'Personal Management'!B36</f>
        <v>7b</v>
      </c>
      <c r="AJ50" s="183" t="str">
        <f>'Personal Management'!C36</f>
        <v>Explain the different ways to borrow money.</v>
      </c>
      <c r="AK50" s="187" t="str">
        <f>IF('Personal Management'!G36="","",'Personal Management'!G36)</f>
        <v/>
      </c>
      <c r="AL50" s="164"/>
      <c r="AM50" s="164"/>
      <c r="AN50" s="186" t="str">
        <f>Swimming!B10</f>
        <v>5b</v>
      </c>
      <c r="AO50" s="183" t="str">
        <f>Swimming!C10</f>
        <v>Demonstrate survival floating for at least five minutes.</v>
      </c>
      <c r="AP50" s="187" t="str">
        <f>IF(Swimming!G10="","",Swimming!G10)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IF(Cooking!G32="","",Cooking!G32)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Life'!G20="","",'Family Life'!G20)</f>
        <v/>
      </c>
      <c r="AB51" s="164"/>
      <c r="AC51" s="164"/>
      <c r="AD51" s="186" t="str">
        <f>Lifesaving!B19</f>
        <v>7d</v>
      </c>
      <c r="AE51" s="183" t="str">
        <f>Lifesaving!C19</f>
        <v>Present a buoyant aid other than a rescue tube to the subject and use it to tow the victim to safety.</v>
      </c>
      <c r="AF51" s="187" t="str">
        <f>IF(Lifesaving!G19="","",Lifesaving!G19)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Management'!G37="","",'Personal Management'!G37)</f>
        <v/>
      </c>
      <c r="AL51" s="164"/>
      <c r="AM51" s="164"/>
      <c r="AN51" s="291" t="str">
        <f>Swimming!B11</f>
        <v>5c</v>
      </c>
      <c r="AO51" s="290" t="str">
        <f>Swimming!C11</f>
        <v>While wearing a properly fitted U.S. Coast Guard approved life jacket, demonstrate the HELP and huddle positions. Explain their purposes.</v>
      </c>
      <c r="AP51" s="292" t="str">
        <f>IF(Swimming!G11="","",Swimming!G11)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IF(Lifesaving!G20="","",Lifesaving!G20)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IF(Cooking!G33="","",Cooking!G33)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Life'!G21="","",'Family Life'!G21)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IF(Swimming!G12="","",Swimming!G12)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(2014)'!G30="", "", 'Camping (2014)'!G30)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IF(Cooking!G34="","",Cooking!G34)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Prepedness'!G40="","",'Emergency Prepedness'!G40)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Management'!G38="","",'Personal Management'!G38)</f>
        <v/>
      </c>
      <c r="AL54" s="164"/>
      <c r="AM54" s="164"/>
      <c r="AN54" s="186">
        <f>Swimming!B13</f>
        <v>6</v>
      </c>
      <c r="AO54" s="183" t="str">
        <f>Swimming!C13</f>
        <v>In water over your head, but not to exceed 10 feet, do each of the following:</v>
      </c>
      <c r="AP54" s="187" t="str">
        <f>IF(Swimming!G13="","",Swimming!G13)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IF(Lifesaving!G21="","",Lifesaving!G21)</f>
        <v/>
      </c>
      <c r="AG55" s="164"/>
      <c r="AH55" s="164"/>
      <c r="AI55" s="186" t="str">
        <f>'Personal Management'!B39</f>
        <v>7e</v>
      </c>
      <c r="AJ55" s="183" t="str">
        <f>'Personal Management'!C39</f>
        <v>Explain ways to reduce or eliminate debt.</v>
      </c>
      <c r="AK55" s="187" t="str">
        <f>IF('Personal Management'!G39="","",'Personal Management'!G39)</f>
        <v/>
      </c>
      <c r="AL55" s="164"/>
      <c r="AM55" s="164"/>
      <c r="AN55" s="186" t="str">
        <f>Swimming!B14</f>
        <v>a</v>
      </c>
      <c r="AO55" s="188" t="str">
        <f>Swimming!C14</f>
        <v>Use the feet first method of surface diving and bring an object up from the bottom.</v>
      </c>
      <c r="AP55" s="187" t="str">
        <f>IF(Swimming!G14="","",Swimming!G14)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(2014)'!G31="", "", 'Camping (2014)'!G31)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Prepedness'!G41="","",'Emergency Prepedness'!G41)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IF(Lifesaving!G22="","",Lifesaving!G22)</f>
        <v/>
      </c>
      <c r="AG56" s="164"/>
      <c r="AH56" s="164"/>
      <c r="AI56" s="291">
        <f>'Personal Management'!B40</f>
        <v>8</v>
      </c>
      <c r="AJ56" s="315" t="str">
        <f>'Personal Management'!C40</f>
        <v>Demonstrate to your merit badge counselor your understanding of time management by doing the following:</v>
      </c>
      <c r="AK56" s="292" t="str">
        <f>IF('Personal Management'!G40="","",'Personal Management'!G40)</f>
        <v/>
      </c>
      <c r="AL56" s="164"/>
      <c r="AM56" s="164"/>
      <c r="AN56" s="186" t="str">
        <f>Swimming!B15</f>
        <v>b</v>
      </c>
      <c r="AO56" s="188" t="str">
        <f>Swimming!C15</f>
        <v>Do a headfirst surface dive (pike or tuck), and bring the object up again.</v>
      </c>
      <c r="AP56" s="187" t="str">
        <f>IF(Swimming!G15="","",Swimming!G15)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(2014)'!G32="", "", 'Camping (2014)'!G32)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IF(Cooking!G35="","",Cooking!G35)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IF(Lifesaving!G23="","",Lifesaving!G23)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IF(Swimming!G16="","",Swimming!G16)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(2014)'!G33="", "", 'Camping (2014)'!G33)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Prepedness'!G42="","",'Emergency Prepedness'!G42)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Management'!G41="","",'Personal Management'!G41)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(2014)'!G34="", "", 'Camping (2014)'!G34)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IF(Cooking!G36="","",Cooking!G36)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IF(Lifesaving!G24="","",Lifesaving!G24)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IF(Swimming!G17="","",Swimming!G17)</f>
        <v/>
      </c>
      <c r="AQ59" s="63"/>
    </row>
    <row r="60" spans="4:48" x14ac:dyDescent="0.15">
      <c r="D60" s="63"/>
      <c r="E60" s="190">
        <f>'Camping (2014)'!B35</f>
        <v>5</v>
      </c>
      <c r="F60" s="197" t="str">
        <f>'Camping (2014)'!C35</f>
        <v>Plan and carry out an overnight snow camping experience.</v>
      </c>
      <c r="G60" s="191" t="str">
        <f>IF('Camping (2014)'!G35="", "", 'Camping (2014)'!G35)</f>
        <v/>
      </c>
      <c r="H60" s="63"/>
      <c r="I60" s="63"/>
      <c r="N60" s="63"/>
      <c r="O60" s="313"/>
      <c r="P60" s="315"/>
      <c r="Q60" s="314"/>
      <c r="R60" s="63"/>
      <c r="S60" s="63"/>
      <c r="T60" s="184" t="str">
        <f>'Emergency Prepedness'!B43</f>
        <v>i</v>
      </c>
      <c r="U60" s="188" t="str">
        <f>'Emergency Prepedness'!C43</f>
        <v>Crowd and traffic control.</v>
      </c>
      <c r="V60" s="185" t="str">
        <f>IF('Emergency Prepedness'!G43="","",'Emergency Prepedness'!G43)</f>
        <v/>
      </c>
      <c r="W60" s="63"/>
      <c r="X60" s="63"/>
      <c r="AB60" s="63"/>
      <c r="AC60" s="63"/>
      <c r="AD60" s="291" t="str">
        <f>Lifesaving!B25</f>
        <v>9c</v>
      </c>
      <c r="AE60" s="290" t="str">
        <f>Lifesaving!C25</f>
        <v>Perform a cross-chest carry for an exhausted, passive victim who does not respond to instructions to aid himself.</v>
      </c>
      <c r="AF60" s="292" t="str">
        <f>IF(Lifesaving!G25="","",Lifesaving!G25)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Management'!G42="","",'Personal Management'!G42)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(2014)'!G36="", "", 'Camping (2014)'!G36)</f>
        <v/>
      </c>
      <c r="H61" s="63"/>
      <c r="I61" s="63"/>
      <c r="N61" s="63"/>
      <c r="O61" s="313"/>
      <c r="P61" s="315"/>
      <c r="Q61" s="314"/>
      <c r="R61" s="63"/>
      <c r="S61" s="63"/>
      <c r="T61" s="184" t="str">
        <f>'Emergency Prepedness'!B44</f>
        <v>ii</v>
      </c>
      <c r="U61" s="188" t="str">
        <f>'Emergency Prepedness'!C44</f>
        <v>Messenger service and communication.</v>
      </c>
      <c r="V61" s="185" t="str">
        <f>IF('Emergency Prepedness'!G44="","",'Emergency Prepedness'!G44)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(2014)'!G37="", "", 'Camping (2014)'!G37)</f>
        <v/>
      </c>
      <c r="H62" s="63"/>
      <c r="I62" s="63"/>
      <c r="N62" s="63"/>
      <c r="O62" s="313"/>
      <c r="P62" s="315"/>
      <c r="Q62" s="314"/>
      <c r="R62" s="63"/>
      <c r="S62" s="63"/>
      <c r="T62" s="184" t="str">
        <f>'Emergency Prepedness'!B45</f>
        <v>iii</v>
      </c>
      <c r="U62" s="188" t="str">
        <f>'Emergency Prepedness'!C45</f>
        <v>Collection and distribution services.</v>
      </c>
      <c r="V62" s="185" t="str">
        <f>IF('Emergency Prepedness'!G45="","",'Emergency Prepedness'!G45)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IF(Lifesaving!G26="","",Lifesaving!G26)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IF(Swimming!G18="","",Swimming!G18)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(2014)'!G38="", "", 'Camping (2014)'!G38)</f>
        <v/>
      </c>
      <c r="H63" s="63"/>
      <c r="I63" s="63"/>
      <c r="N63" s="63"/>
      <c r="O63" s="184" t="str">
        <f>Cooking!B37</f>
        <v>f</v>
      </c>
      <c r="P63" s="188" t="str">
        <f>Cooking!C37</f>
        <v>Explain how you kept foods safe and free from cross-contamination.</v>
      </c>
      <c r="Q63" s="185" t="str">
        <f>IF(Cooking!G37="","",Cooking!G37)</f>
        <v/>
      </c>
      <c r="R63" s="63"/>
      <c r="S63" s="63"/>
      <c r="T63" s="184" t="str">
        <f>'Emergency Prepedness'!B46</f>
        <v>iv</v>
      </c>
      <c r="U63" s="188" t="str">
        <f>'Emergency Prepedness'!C46</f>
        <v>Group feeding, shelter, and sanitation</v>
      </c>
      <c r="V63" s="185" t="str">
        <f>IF('Emergency Prepedness'!G46="","",'Emergency Prepedness'!G46)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Management'!G43="","",'Personal Management'!G43)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IF(Cooking!G38="","",Cooking!G38)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Prepedness'!G47="","",'Emergency Prepedness'!G47)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IF(Lifesaving!G27="","",Lifesaving!G27)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Management'!G44="","",'Personal Management'!G44)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IF(Cooking!G39="","",Cooking!G39)</f>
        <v/>
      </c>
      <c r="R67" s="66"/>
      <c r="S67" s="66"/>
      <c r="T67" s="184">
        <f>'Emergency Prepedness'!B48</f>
        <v>9</v>
      </c>
      <c r="U67" s="183" t="str">
        <f>'Emergency Prepedness'!C48</f>
        <v>Do ONE of the following:</v>
      </c>
      <c r="V67" s="185" t="str">
        <f>IF('Emergency Prepedness'!G48="","",'Emergency Prepedness'!G48)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Prepedness'!G49="","",'Emergency Prepedness'!G49)</f>
        <v/>
      </c>
      <c r="W68" s="66"/>
      <c r="X68" s="66"/>
      <c r="AB68" s="66"/>
      <c r="AC68" s="66"/>
      <c r="AD68" s="186" t="str">
        <f>Lifesaving!B28</f>
        <v>11a</v>
      </c>
      <c r="AE68" s="183" t="str">
        <f>Lifesaving!C28</f>
        <v>Perform an equipment assist using a buoyant aid.</v>
      </c>
      <c r="AF68" s="187" t="str">
        <f>IF(Lifesaving!G28="","",Lifesaving!G28)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IF(Cooking!G40="","",Cooking!G40)</f>
        <v/>
      </c>
      <c r="R69" s="66"/>
      <c r="S69" s="66"/>
      <c r="T69" s="313"/>
      <c r="U69" s="315"/>
      <c r="V69" s="314"/>
      <c r="W69" s="66"/>
      <c r="X69" s="66"/>
      <c r="AB69" s="66"/>
      <c r="AC69" s="66"/>
      <c r="AD69" s="186" t="str">
        <f>Lifesaving!B29</f>
        <v>11b</v>
      </c>
      <c r="AE69" s="183" t="str">
        <f>Lifesaving!C29</f>
        <v>Perform a front approach and wrist tow.</v>
      </c>
      <c r="AF69" s="187" t="str">
        <f>IF(Lifesaving!G29="","",Lifesaving!G29)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Management'!G45="","",'Personal Management'!G45)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IF(Cooking!G41="","",Cooking!G41)</f>
        <v/>
      </c>
      <c r="R70" s="66"/>
      <c r="S70" s="66"/>
      <c r="T70" s="184" t="str">
        <f>'Emergency Prepedness'!B50</f>
        <v>b</v>
      </c>
      <c r="U70" s="188" t="str">
        <f>'Emergency Prepedness'!C50</f>
        <v>Review or develop a plan of escape for your family in case of fire in your home.</v>
      </c>
      <c r="V70" s="185" t="str">
        <f>IF('Emergency Prepedness'!G50="","",'Emergency Prepedness'!G50)</f>
        <v/>
      </c>
      <c r="W70" s="66"/>
      <c r="X70" s="66"/>
      <c r="AB70" s="66"/>
      <c r="AC70" s="66"/>
      <c r="AD70" s="186" t="str">
        <f>Lifesaving!B30</f>
        <v>11c</v>
      </c>
      <c r="AE70" s="183" t="str">
        <f>Lifesaving!C30</f>
        <v>Perform a rear approach and armpit tow.</v>
      </c>
      <c r="AF70" s="187" t="str">
        <f>IF(Lifesaving!G30="","",Lifesaving!G30)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Prepedness'!G51="","",'Emergency Prepedness'!G51)</f>
        <v/>
      </c>
      <c r="W71" s="66"/>
      <c r="X71" s="66"/>
      <c r="AB71" s="66"/>
      <c r="AC71" s="66"/>
      <c r="AD71" s="186" t="str">
        <f>Lifesaving!B31</f>
        <v>12a</v>
      </c>
      <c r="AE71" s="183" t="str">
        <f>Lifesaving!C31</f>
        <v>Recover a 10-pound weight in 8 to 10 feet of water using a feet first surface dive.</v>
      </c>
      <c r="AF71" s="187" t="str">
        <f>IF(Lifesaving!G31="","",Lifesaving!G31)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IF(Lifesaving!G32="","",Lifesaving!G32)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IF(Cooking!G42="","",Cooking!G42)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IF(Lifesaving!G33="","",Lifesaving!G33)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IF(Lifesaving!G34="","",Lifesaving!G34)</f>
        <v/>
      </c>
      <c r="AG74" s="66"/>
      <c r="AH74" s="66"/>
      <c r="AI74" s="186" t="str">
        <f>'Personal Management'!B46</f>
        <v>a</v>
      </c>
      <c r="AJ74" s="188" t="str">
        <f>'Personal Management'!C46</f>
        <v>Define the project. What is your goal?</v>
      </c>
      <c r="AK74" s="187" t="str">
        <f>IF('Personal Management'!G46="","",'Personal Management'!G46)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IF(Cooking!G43="","",Cooking!G43)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Management'!G47="","",'Personal Management'!G47)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IF(Cooking!G44="","",Cooking!G44)</f>
        <v/>
      </c>
      <c r="R76" s="66"/>
      <c r="S76" s="66"/>
      <c r="W76" s="66"/>
      <c r="X76" s="66"/>
      <c r="AB76" s="66"/>
      <c r="AC76" s="66"/>
      <c r="AD76" s="186" t="str">
        <f>Lifesaving!B35</f>
        <v>14a</v>
      </c>
      <c r="AE76" s="183" t="str">
        <f>Lifesaving!C35</f>
        <v>Explain the signs and symptoms of a spinal injury.</v>
      </c>
      <c r="AF76" s="187" t="str">
        <f>IF(Lifesaving!G35="","",Lifesaving!G35)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IF(Lifesaving!G36="","",Lifesaving!G36)</f>
        <v/>
      </c>
      <c r="AG77" s="98"/>
      <c r="AH77" s="98"/>
      <c r="AI77" s="186" t="str">
        <f>'Personal Management'!B48</f>
        <v>c</v>
      </c>
      <c r="AJ77" s="188" t="str">
        <f>'Personal Management'!C48</f>
        <v>Describe your project.</v>
      </c>
      <c r="AK77" s="187" t="str">
        <f>IF('Personal Management'!G48="","",'Personal Management'!G48)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IF(Lifesaving!G37="","",Lifesaving!G37)</f>
        <v/>
      </c>
      <c r="AG78" s="98"/>
      <c r="AH78" s="98"/>
      <c r="AI78" s="186" t="str">
        <f>'Personal Management'!B49</f>
        <v>d</v>
      </c>
      <c r="AJ78" s="188" t="str">
        <f>'Personal Management'!C49</f>
        <v>Develop a list of resources. Identify how these resources will help you achieve your goal.</v>
      </c>
      <c r="AK78" s="187" t="str">
        <f>IF('Personal Management'!G49="","",'Personal Management'!G49)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IF(Lifesaving!G38="","",Lifesaving!G38)</f>
        <v/>
      </c>
      <c r="AG79" s="98"/>
      <c r="AH79" s="98"/>
      <c r="AI79" s="186" t="str">
        <f>'Personal Management'!B50</f>
        <v>e</v>
      </c>
      <c r="AJ79" s="188" t="str">
        <f>'Personal Management'!C50</f>
        <v>Develop a budget for your project.</v>
      </c>
      <c r="AK79" s="187" t="str">
        <f>IF('Personal Management'!G50="","",'Personal Management'!G50)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IF(Cooking!G45="","",Cooking!G45)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Management'!G51="","",'Personal Management'!G51)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IF(Cooking!G46="","",Cooking!G46)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Management'!G52="","",'Personal Management'!G52)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Community'!G3="", "", 'Citizenship in the Community'!G3)</f>
        <v/>
      </c>
      <c r="H87" s="66"/>
      <c r="I87" s="66"/>
      <c r="J87" s="186">
        <f>Communication!B3</f>
        <v>1</v>
      </c>
      <c r="K87" s="195" t="str">
        <f>Communication!C3</f>
        <v>Do ONE</v>
      </c>
      <c r="L87" s="187" t="str">
        <f>IF(Communication!G3="","",Communication!G3)</f>
        <v/>
      </c>
      <c r="N87" s="66"/>
      <c r="O87" s="313" t="str">
        <f>Cooking!B47</f>
        <v>a</v>
      </c>
      <c r="P87" s="290" t="str">
        <f>Cooking!C47</f>
        <v>Create a shopping list for your meals, showing the amount of food needed to prepare and serve each meal, and the cost for each meal.</v>
      </c>
      <c r="Q87" s="314" t="str">
        <f>IF(Cooking!G47="","",Cooking!G47)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Science'!G3="","",'Environmental Science'!G3)</f>
        <v/>
      </c>
      <c r="W87" s="66"/>
      <c r="X87" s="66"/>
      <c r="Y87" s="313">
        <f>'First Aid'!B3</f>
        <v>1</v>
      </c>
      <c r="Z87" s="290" t="str">
        <f>'First Aid'!C3</f>
        <v>Satisfy your counselor that you have current knowledge of all first-aid requirements for Tenderfoot, Second Class, and First Class ranks.</v>
      </c>
      <c r="AA87" s="314" t="str">
        <f>IF('First Aid'!G3="","",'First Aid'!G3)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Fitness'!G3="","",'Personal Fitness'!G3)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IF(Sustainability!G3="","",Sustainability!G3)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IF(Communication!G4="","",Communication!G4)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IF(Cooking!G48="","",Cooking!G48)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Aid'!G4="","",'First Aid'!G4)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Science'!G4="","",'Environmental Science'!G4)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Community'!G4="", "", 'Citizenship in the Community'!G4)</f>
        <v/>
      </c>
      <c r="H91" s="81"/>
      <c r="I91" s="81"/>
      <c r="J91" s="291"/>
      <c r="K91" s="294"/>
      <c r="L91" s="292"/>
      <c r="N91" s="81"/>
      <c r="O91" s="313"/>
      <c r="P91" s="290"/>
      <c r="Q91" s="314"/>
      <c r="R91" s="81"/>
      <c r="T91" s="321"/>
      <c r="U91" s="174" t="str">
        <f>'Environmental Science'!C5</f>
        <v>• Population</v>
      </c>
      <c r="V91" s="185" t="str">
        <f>IF('Environmental Science'!G5="","",'Environmental Science'!G5)</f>
        <v/>
      </c>
      <c r="W91" s="81"/>
      <c r="Y91" s="313" t="str">
        <f>'First Aid'!B5</f>
        <v>2b</v>
      </c>
      <c r="Z91" s="290" t="str">
        <f>'First Aid'!C5</f>
        <v>Define the term triage. Explain the steps necessary to assess and handle a medical emergency until help arrives.</v>
      </c>
      <c r="AA91" s="314" t="str">
        <f>IF('First Aid'!G5="","",'First Aid'!G5)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Community'!G5="", "", 'Citizenship in the Community'!G5)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IF(Cooking!G49="","",Cooking!G49)</f>
        <v/>
      </c>
      <c r="R92" s="66"/>
      <c r="T92" s="321"/>
      <c r="U92" s="174" t="str">
        <f>'Environmental Science'!C6</f>
        <v>• Community</v>
      </c>
      <c r="V92" s="185" t="str">
        <f>IF('Environmental Science'!G6="","",'Environmental Science'!G6)</f>
        <v/>
      </c>
      <c r="W92" s="66"/>
      <c r="Y92" s="313"/>
      <c r="Z92" s="290"/>
      <c r="AA92" s="314"/>
      <c r="AD92" s="186" t="str">
        <f>'Personal Fitness'!B4</f>
        <v>i</v>
      </c>
      <c r="AE92" s="188" t="str">
        <f>'Personal Fitness'!C4</f>
        <v>Why physical exams are important.</v>
      </c>
      <c r="AF92" s="187" t="str">
        <f>IF('Personal Fitness'!G4="","",'Personal Fitness'!G4)</f>
        <v/>
      </c>
      <c r="AG92" s="66"/>
      <c r="AI92" s="186">
        <f>Sustainability!B4</f>
        <v>2</v>
      </c>
      <c r="AJ92" s="183" t="str">
        <f>Sustainability!C4</f>
        <v>Do A and either B OR C of the following:</v>
      </c>
      <c r="AK92" s="187" t="str">
        <f>IF(Sustainability!G4="","",Sustainability!G4)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Science'!G7="","",'Environmental Science'!G7)</f>
        <v/>
      </c>
      <c r="W93" s="66"/>
      <c r="Y93" s="184" t="str">
        <f>'First Aid'!B6</f>
        <v>2c</v>
      </c>
      <c r="Z93" s="183" t="str">
        <f>'First Aid'!C6</f>
        <v>Explain the standard precautions as applied to blood borne pathogens.</v>
      </c>
      <c r="AA93" s="185" t="str">
        <f>IF('First Aid'!G6="","",'First Aid'!G6)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Fitness'!G5="","",'Personal Fitness'!G5)</f>
        <v/>
      </c>
      <c r="AG93" s="66"/>
      <c r="AI93" s="186"/>
      <c r="AJ93" s="183" t="str">
        <f>Sustainability!C5</f>
        <v>Water</v>
      </c>
      <c r="AK93" s="187" t="str">
        <f>IF(Sustainability!G5="","",Sustainability!G5)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Community'!G6="", "", 'Citizenship in the Community'!G6)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IF(Communication!G5="","",Communication!G5)</f>
        <v/>
      </c>
      <c r="N94" s="66"/>
      <c r="O94" s="313"/>
      <c r="P94" s="290"/>
      <c r="Q94" s="314"/>
      <c r="R94" s="66"/>
      <c r="T94" s="321"/>
      <c r="U94" s="174" t="str">
        <f>'Environmental Science'!C8</f>
        <v>• Biosphere</v>
      </c>
      <c r="V94" s="185" t="str">
        <f>IF('Environmental Science'!G8="","",'Environmental Science'!G8)</f>
        <v/>
      </c>
      <c r="W94" s="66"/>
      <c r="Y94" s="184" t="str">
        <f>'First Aid'!B7</f>
        <v>2d</v>
      </c>
      <c r="Z94" s="183" t="str">
        <f>'First Aid'!C7</f>
        <v>Prepare a first-aid kit for your home. Display and discuss its contents with your counselor.</v>
      </c>
      <c r="AA94" s="185" t="str">
        <f>IF('First Aid'!G7="","",'First Aid'!G7)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IF(Sustainability!G6="","",Sustainability!G6)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Community'!G7="", "", 'Citizenship in the Community'!G7)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IF(Cooking!G50="","",Cooking!G50)</f>
        <v/>
      </c>
      <c r="R95" s="66"/>
      <c r="T95" s="321"/>
      <c r="U95" s="174" t="str">
        <f>'Environmental Science'!C9</f>
        <v>• Symbiosis</v>
      </c>
      <c r="V95" s="185" t="str">
        <f>IF('Environmental Science'!G9="","",'Environmental Science'!G9)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Aid'!G8="","",'First Aid'!G8)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Community'!G8="", "", 'Citizenship in the Community'!G8)</f>
        <v/>
      </c>
      <c r="H96" s="66"/>
      <c r="I96" s="66"/>
      <c r="J96" s="291"/>
      <c r="K96" s="294"/>
      <c r="L96" s="292"/>
      <c r="N96" s="66"/>
      <c r="O96" s="313"/>
      <c r="P96" s="290"/>
      <c r="Q96" s="314"/>
      <c r="R96" s="66"/>
      <c r="T96" s="321"/>
      <c r="U96" s="174" t="str">
        <f>'Environmental Science'!C10</f>
        <v>• Niche</v>
      </c>
      <c r="V96" s="185" t="str">
        <f>IF('Environmental Science'!G10="","",'Environmental Science'!G10)</f>
        <v/>
      </c>
      <c r="W96" s="66"/>
      <c r="Y96" s="313"/>
      <c r="Z96" s="290"/>
      <c r="AA96" s="314"/>
      <c r="AD96" s="186" t="str">
        <f>'Personal Fitness'!B6</f>
        <v>iii</v>
      </c>
      <c r="AE96" s="188" t="str">
        <f>'Personal Fitness'!C6</f>
        <v>Diseases that can be prevented and how.</v>
      </c>
      <c r="AF96" s="187" t="str">
        <f>IF('Personal Fitness'!G6="","",'Personal Fitness'!G6)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Science'!G11="","",'Environmental Science'!G11)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Aid'!G9="","",'First Aid'!G9)</f>
        <v/>
      </c>
      <c r="AD97" s="186" t="str">
        <f>'Personal Fitness'!B7</f>
        <v>iv</v>
      </c>
      <c r="AE97" s="188" t="str">
        <f>'Personal Fitness'!C7</f>
        <v>The seven warning signs of cancer.</v>
      </c>
      <c r="AF97" s="187" t="str">
        <f>IF('Personal Fitness'!G7="","",'Personal Fitness'!G7)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Community'!G9="", "", 'Citizenship in the Community'!G9)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IF(Cooking!G51="","",Cooking!G51)</f>
        <v/>
      </c>
      <c r="R98" s="66"/>
      <c r="T98" s="321"/>
      <c r="U98" s="174" t="str">
        <f>'Environmental Science'!C12</f>
        <v>• Conservation</v>
      </c>
      <c r="V98" s="185" t="str">
        <f>IF('Environmental Science'!G12="","",'Environmental Science'!G12)</f>
        <v/>
      </c>
      <c r="W98" s="66"/>
      <c r="Y98" s="313"/>
      <c r="Z98" s="290"/>
      <c r="AA98" s="314"/>
      <c r="AD98" s="186" t="str">
        <f>'Personal Fitness'!B8</f>
        <v>v</v>
      </c>
      <c r="AE98" s="188" t="str">
        <f>'Personal Fitness'!C8</f>
        <v>The youth risk factors that affect cardiovascular fitness in adulthood.</v>
      </c>
      <c r="AF98" s="187" t="str">
        <f>IF('Personal Fitness'!G8="","",'Personal Fitness'!G8)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Science'!G13="","",'Environmental Science'!G13)</f>
        <v/>
      </c>
      <c r="W99" s="66"/>
      <c r="Y99" s="184" t="str">
        <f>'First Aid'!B10</f>
        <v>3c</v>
      </c>
      <c r="Z99" s="183" t="str">
        <f>'First Aid'!C10</f>
        <v>Explain the use of an automated external defibrillator (AED).</v>
      </c>
      <c r="AA99" s="185" t="str">
        <f>IF('First Aid'!G10="","",'First Aid'!G10)</f>
        <v/>
      </c>
      <c r="AD99" s="291" t="str">
        <f>'Personal Fitness'!B9</f>
        <v>1b</v>
      </c>
      <c r="AE99" s="290" t="str">
        <f>'Personal Fitness'!C9</f>
        <v>Have a dental examination. Get a statement saying that your teeth have been checked and cared for. Tell how to care for your teeth.</v>
      </c>
      <c r="AF99" s="292" t="str">
        <f>IF('Personal Fitness'!G9="","",'Personal Fitness'!G9)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IF(Sustainability!G7="","",Sustainability!G7)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Community'!G10="", "", 'Citizenship in the Community'!G10)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IF(Communication!G6="","",Communication!G6)</f>
        <v/>
      </c>
      <c r="N100" s="66"/>
      <c r="O100" s="313"/>
      <c r="P100" s="290"/>
      <c r="Q100" s="314"/>
      <c r="R100" s="66"/>
      <c r="T100" s="321"/>
      <c r="U100" s="174" t="str">
        <f>'Environmental Science'!C14</f>
        <v>• Endangered species</v>
      </c>
      <c r="V100" s="185" t="str">
        <f>IF('Environmental Science'!G14="","",'Environmental Science'!G14)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Aid'!G11="","",'First Aid'!G11)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Science'!G15="","",'Environmental Science'!G15)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Fitness'!G10="","",'Personal Fitness'!G10)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Community'!G11="", "", 'Citizenship in the Community'!G11)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IF(Cooking!G52="","",Cooking!G52)</f>
        <v/>
      </c>
      <c r="R102" s="66"/>
      <c r="T102" s="321"/>
      <c r="U102" s="174" t="str">
        <f>'Environmental Science'!C16</f>
        <v>• Pollution prevention</v>
      </c>
      <c r="V102" s="185" t="str">
        <f>IF('Environmental Science'!G16="","",'Environmental Science'!G16)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Community'!G12="", "", 'Citizenship in the Community'!G12)</f>
        <v/>
      </c>
      <c r="H103" s="66"/>
      <c r="I103" s="66"/>
      <c r="J103" s="291"/>
      <c r="K103" s="294"/>
      <c r="L103" s="292"/>
      <c r="N103" s="66"/>
      <c r="O103" s="313"/>
      <c r="P103" s="290"/>
      <c r="Q103" s="314"/>
      <c r="R103" s="66"/>
      <c r="T103" s="321"/>
      <c r="U103" s="174" t="str">
        <f>'Environmental Science'!C17</f>
        <v>• Brownfield</v>
      </c>
      <c r="V103" s="185" t="str">
        <f>IF('Environmental Science'!G17="","",'Environmental Science'!G17)</f>
        <v/>
      </c>
      <c r="W103" s="66"/>
      <c r="Y103" s="313" t="str">
        <f>'First Aid'!B12</f>
        <v>3e</v>
      </c>
      <c r="Z103" s="290" t="str">
        <f>'First Aid'!C12</f>
        <v>Explain when a bee sting could be life threatening and what action should be taken for prevention and for first aid.</v>
      </c>
      <c r="AA103" s="314" t="str">
        <f>IF('First Aid'!G12="","",'First Aid'!G12)</f>
        <v/>
      </c>
      <c r="AD103" s="186" t="str">
        <f>'Personal Fitness'!B11</f>
        <v>a</v>
      </c>
      <c r="AE103" s="188" t="str">
        <f>'Personal Fitness'!C11</f>
        <v>Components of personal fitness.</v>
      </c>
      <c r="AF103" s="187" t="str">
        <f>IF('Personal Fitness'!G11="","",'Personal Fitness'!G11)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IF(Sustainability!G8="","",Sustainability!G8)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Community'!G13="", "", 'Citizenship in the Community'!G13)</f>
        <v/>
      </c>
      <c r="H104" s="66"/>
      <c r="I104" s="66"/>
      <c r="J104" s="291"/>
      <c r="K104" s="294"/>
      <c r="L104" s="292"/>
      <c r="N104" s="66"/>
      <c r="O104" s="313"/>
      <c r="P104" s="290"/>
      <c r="Q104" s="314"/>
      <c r="R104" s="66"/>
      <c r="T104" s="321"/>
      <c r="U104" s="174" t="str">
        <f>'Environmental Science'!C18</f>
        <v>• Ozone</v>
      </c>
      <c r="V104" s="185" t="str">
        <f>IF('Environmental Science'!G18="","",'Environmental Science'!G18)</f>
        <v/>
      </c>
      <c r="W104" s="66"/>
      <c r="Y104" s="313"/>
      <c r="Z104" s="290"/>
      <c r="AA104" s="314"/>
      <c r="AD104" s="186" t="str">
        <f>'Personal Fitness'!B12</f>
        <v>b</v>
      </c>
      <c r="AE104" s="188" t="str">
        <f>'Personal Fitness'!C12</f>
        <v>Reasons for being fit in all components.</v>
      </c>
      <c r="AF104" s="187" t="str">
        <f>IF('Personal Fitness'!G12="","",'Personal Fitness'!G12)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IF(Communication!G7="","",Communication!G7)</f>
        <v/>
      </c>
      <c r="N105" s="66"/>
      <c r="R105" s="66"/>
      <c r="T105" s="321"/>
      <c r="U105" s="174" t="str">
        <f>'Environmental Science'!C19</f>
        <v>• Watershed</v>
      </c>
      <c r="V105" s="185" t="str">
        <f>IF('Environmental Science'!G19="","",'Environmental Science'!G19)</f>
        <v/>
      </c>
      <c r="W105" s="66"/>
      <c r="Y105" s="313" t="str">
        <f>'First Aid'!B13</f>
        <v>3f</v>
      </c>
      <c r="Z105" s="290" t="str">
        <f>'First Aid'!C13</f>
        <v>Explain the symptoms of heatstroke and what action should be taken for first aid and for prevention.</v>
      </c>
      <c r="AA105" s="314" t="str">
        <f>IF('First Aid'!G13="","",'First Aid'!G13)</f>
        <v/>
      </c>
      <c r="AD105" s="186" t="str">
        <f>'Personal Fitness'!B13</f>
        <v>c</v>
      </c>
      <c r="AE105" s="188" t="str">
        <f>'Personal Fitness'!C13</f>
        <v>What it means to be mentally healthy.</v>
      </c>
      <c r="AF105" s="187" t="str">
        <f>IF('Personal Fitness'!G13="","",'Personal Fitness'!G13)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Science'!G20="","",'Environmental Science'!G20)</f>
        <v/>
      </c>
      <c r="W106" s="66"/>
      <c r="Y106" s="313"/>
      <c r="Z106" s="290"/>
      <c r="AA106" s="314"/>
      <c r="AD106" s="186" t="str">
        <f>'Personal Fitness'!B14</f>
        <v>d</v>
      </c>
      <c r="AE106" s="188" t="str">
        <f>'Personal Fitness'!C14</f>
        <v>What it means to be physically healthy and fit.</v>
      </c>
      <c r="AF106" s="187" t="str">
        <f>IF('Personal Fitness'!G14="","",'Personal Fitness'!G14)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Community'!G14="", "", 'Citizenship in the Community'!G14)</f>
        <v/>
      </c>
      <c r="H107" s="66"/>
      <c r="I107" s="66"/>
      <c r="J107" s="291"/>
      <c r="K107" s="294"/>
      <c r="L107" s="292"/>
      <c r="N107" s="66"/>
      <c r="O107" s="299"/>
      <c r="P107" s="299"/>
      <c r="Q107" s="299"/>
      <c r="R107" s="66"/>
      <c r="T107" s="321"/>
      <c r="U107" s="174" t="str">
        <f>'Environmental Science'!C21</f>
        <v>• Nonpoint source</v>
      </c>
      <c r="V107" s="185" t="str">
        <f>IF('Environmental Science'!G21="","",'Environmental Science'!G21)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Aid'!G14="","",'First Aid'!G14)</f>
        <v/>
      </c>
      <c r="AD107" s="186" t="str">
        <f>'Personal Fitness'!B15</f>
        <v>e</v>
      </c>
      <c r="AE107" s="188" t="str">
        <f>'Personal Fitness'!C15</f>
        <v>What it means to be socially healthy. Discuss your activity in the areas of healthy social fitness.</v>
      </c>
      <c r="AF107" s="187" t="str">
        <f>IF('Personal Fitness'!G15="","",'Personal Fitness'!G15)</f>
        <v/>
      </c>
      <c r="AG107" s="66"/>
      <c r="AI107" s="186"/>
      <c r="AJ107" s="183" t="str">
        <f>Sustainability!C9</f>
        <v>Food</v>
      </c>
      <c r="AK107" s="187" t="str">
        <f>IF(Sustainability!G9="","",Sustainability!G9)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Community'!G15="", "", 'Citizenship in the Community'!G15)</f>
        <v/>
      </c>
      <c r="H108" s="66"/>
      <c r="I108" s="66"/>
      <c r="J108" s="186">
        <f>Communication!B8</f>
        <v>2</v>
      </c>
      <c r="K108" s="195" t="str">
        <f>Communication!C8</f>
        <v>Do ONE</v>
      </c>
      <c r="L108" s="187" t="str">
        <f>IF(Communication!G8="","",Communication!G8)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IF(Cycling!G3="","",Cycling!G3)</f>
        <v/>
      </c>
      <c r="R108" s="66"/>
      <c r="T108" s="321"/>
      <c r="U108" s="174" t="str">
        <f>'Environmental Science'!C22</f>
        <v>• Hybrid vehicle</v>
      </c>
      <c r="V108" s="185" t="str">
        <f>IF('Environmental Science'!G22="","",'Environmental Science'!G22)</f>
        <v/>
      </c>
      <c r="W108" s="66"/>
      <c r="Y108" s="313"/>
      <c r="Z108" s="290"/>
      <c r="AA108" s="314"/>
      <c r="AD108" s="186" t="str">
        <f>'Personal Fitness'!B16</f>
        <v>f</v>
      </c>
      <c r="AE108" s="188" t="str">
        <f>'Personal Fitness'!C16</f>
        <v>What you can do to prevent social, emotional, or mental problems.</v>
      </c>
      <c r="AF108" s="187" t="str">
        <f>IF('Personal Fitness'!G16="","",'Personal Fitness'!G16)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IF(Sustainability!G10="","",Sustainability!G10)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IF(Communication!G9="","",Communication!G9)</f>
        <v/>
      </c>
      <c r="N109" s="66"/>
      <c r="O109" s="313"/>
      <c r="P109" s="290"/>
      <c r="Q109" s="314"/>
      <c r="R109" s="66"/>
      <c r="T109" s="322"/>
      <c r="U109" s="174" t="str">
        <f>'Environmental Science'!C23</f>
        <v>• Fuel cell</v>
      </c>
      <c r="V109" s="185" t="str">
        <f>IF('Environmental Science'!G23="","",'Environmental Science'!G23)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Fitness'!G17="","",'Personal Fitness'!G17)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Science'!G24="","",'Environmental Science'!G24)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Aid'!G15="","",'First Aid'!G15)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IF(Cycling!G4="","",Cycling!G4)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Science'!G25="","",'Environmental Science'!G25)</f>
        <v/>
      </c>
      <c r="Y111" s="313"/>
      <c r="Z111" s="290"/>
      <c r="AA111" s="314"/>
      <c r="AD111" s="186" t="str">
        <f>'Personal Fitness'!B18</f>
        <v>3b</v>
      </c>
      <c r="AE111" s="183" t="str">
        <f>'Personal Fitness'!C18</f>
        <v>Are you immunized and vaccinated according to the advice of your health-care provider?</v>
      </c>
      <c r="AF111" s="187" t="str">
        <f>IF('Personal Fitness'!G18="","",'Personal Fitness'!G18)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IF(Sustainability!G11="","",Sustainability!G11)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Community'!G16="", "", 'Citizenship in the Community'!G16)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IF(Communication!G10="","",Communication!G10)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Fitness'!G19="","",'Personal Fitness'!G19)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Science'!G26="","",'Environmental Science'!G26)</f>
        <v/>
      </c>
      <c r="W113" s="66"/>
      <c r="Y113" s="313" t="str">
        <f>'First Aid'!B16</f>
        <v>5a</v>
      </c>
      <c r="Z113" s="290" t="str">
        <f>'First Aid'!C16</f>
        <v>Describe the symptoms, proper first-aid procedures, and possible prevention measures for hypothermia</v>
      </c>
      <c r="AA113" s="314" t="str">
        <f>IF('First Aid'!G16="","",'First Aid'!G16)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Community'!G17="", "", 'Citizenship in the Community'!G17)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Fitness'!G20="","",'Personal Fitness'!G20)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IF(Sustainability!G12="","",Sustainability!G12)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IF(Communication!G11="","",Communication!G11)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IF(Cycling!G5="","",Cycling!G5)</f>
        <v/>
      </c>
      <c r="R115" s="66"/>
      <c r="T115" s="184" t="str">
        <f>'Environmental Science'!B27</f>
        <v>A3</v>
      </c>
      <c r="U115" s="183" t="str">
        <f>'Environmental Science'!C27</f>
        <v>Discuss what is an ecosystem. Tell how it is maintained in nature and how it survives.</v>
      </c>
      <c r="V115" s="185" t="str">
        <f>IF('Environmental Science'!G27="","",'Environmental Science'!G27)</f>
        <v/>
      </c>
      <c r="W115" s="66"/>
      <c r="Y115" s="313" t="str">
        <f>'First Aid'!B17</f>
        <v>5b</v>
      </c>
      <c r="Z115" s="290" t="str">
        <f>'First Aid'!C17</f>
        <v>Describe the symptoms, proper first-aid procedures, and possible prevention measures for convulsion/seizure</v>
      </c>
      <c r="AA115" s="314" t="str">
        <f>IF('First Aid'!G17="","",'First Aid'!G17)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Community'!G18="", "", 'Citizenship in the Community'!G18)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IF(Communication!G12="","",Communication!G12)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Science'!G28="","",'Environmental Science'!G28)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Fitness'!G21="","",'Personal Fitness'!G21)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Community'!G19="", "", 'Citizenship in the Community'!G19)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IF(Cycling!G6="","",Cycling!G6)</f>
        <v/>
      </c>
      <c r="R117" s="63"/>
      <c r="T117" s="313"/>
      <c r="U117" s="290"/>
      <c r="V117" s="314"/>
      <c r="W117" s="63"/>
      <c r="Y117" s="313" t="str">
        <f>'First Aid'!B18</f>
        <v>5c</v>
      </c>
      <c r="Z117" s="290" t="str">
        <f>'First Aid'!C18</f>
        <v>Describe the symptoms, proper first-aid procedures, and possible prevention measures for frostbite</v>
      </c>
      <c r="AA117" s="314" t="str">
        <f>IF('First Aid'!G18="","",'First Aid'!G18)</f>
        <v/>
      </c>
      <c r="AD117" s="291"/>
      <c r="AE117" s="290"/>
      <c r="AF117" s="292"/>
      <c r="AG117" s="63"/>
      <c r="AI117" s="186"/>
      <c r="AJ117" s="183" t="str">
        <f>Sustainability!C13</f>
        <v>Community</v>
      </c>
      <c r="AK117" s="187" t="str">
        <f>IF(Sustainability!G13="","",Sustainability!G13)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Science'!G29="","",'Environmental Science'!G29)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Fitness'!G22="","",'Personal Fitness'!G22)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IF(Sustainability!G14="","",Sustainability!G14)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IF(Cycling!G7="","",Cycling!G7)</f>
        <v/>
      </c>
      <c r="R119" s="63"/>
      <c r="T119" s="313"/>
      <c r="U119" s="290"/>
      <c r="V119" s="314"/>
      <c r="W119" s="63"/>
      <c r="Y119" s="313" t="str">
        <f>'First Aid'!B19</f>
        <v>5d</v>
      </c>
      <c r="Z119" s="290" t="str">
        <f>'First Aid'!C19</f>
        <v>Describe the symptoms, proper first-aid procedures, and possible prevention measures for dehydration</v>
      </c>
      <c r="AA119" s="314" t="str">
        <f>IF('First Aid'!G19="","",'First Aid'!G19)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Fitness'!G23="","",'Personal Fitness'!G23)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Community'!G20="", "", 'Citizenship in the Community'!G20)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IF(Communication!G13="","",Communication!G13)</f>
        <v/>
      </c>
      <c r="N121" s="63"/>
      <c r="O121" s="184" t="str">
        <f>Cycling!B8</f>
        <v>3a</v>
      </c>
      <c r="P121" s="183" t="str">
        <f>Cycling!C8</f>
        <v>Show all points that need regular lubrication</v>
      </c>
      <c r="Q121" s="185" t="str">
        <f>IF(Cycling!G8="","",Cycling!G8)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Aid'!G20="","",'First Aid'!G20)</f>
        <v/>
      </c>
      <c r="AD121" s="186" t="str">
        <f>'Personal Fitness'!B24</f>
        <v>3h</v>
      </c>
      <c r="AE121" s="183" t="str">
        <f>'Personal Fitness'!C24</f>
        <v>Do you sleep well at night and wake up feeling ready to start the new day?</v>
      </c>
      <c r="AF121" s="187" t="str">
        <f>IF('Personal Fitness'!G24="","",'Personal Fitness'!G24)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IF(Cycling!G9="","",Cycling!G9)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Science'!G30="","",'Environmental Science'!G30)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Fitness'!G25="","",'Personal Fitness'!G25)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IF(Sustainability!G15="","",Sustainability!G15)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IF(Cycling!G10="","",Cycling!G10)</f>
        <v/>
      </c>
      <c r="R123" s="63"/>
      <c r="T123" s="313"/>
      <c r="U123" s="290"/>
      <c r="V123" s="314"/>
      <c r="W123" s="63"/>
      <c r="Y123" s="184" t="str">
        <f>'First Aid'!B21</f>
        <v>5f</v>
      </c>
      <c r="Z123" s="183" t="str">
        <f>'First Aid'!C21</f>
        <v>Describe the symptoms, proper first-aid procedures, and possible prevention measures for burns</v>
      </c>
      <c r="AA123" s="185" t="str">
        <f>IF('First Aid'!G21="","",'First Aid'!G21)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IF(Cycling!G11="","",Cycling!G11)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Science'!G31="","",'Environmental Science'!G31)</f>
        <v/>
      </c>
      <c r="W124" s="63"/>
      <c r="Y124" s="313" t="str">
        <f>'First Aid'!B22</f>
        <v>5g</v>
      </c>
      <c r="Z124" s="290" t="str">
        <f>'First Aid'!C22</f>
        <v>Describe the symptoms, proper first-aid procedures, and possible prevention measures for abdominal pain</v>
      </c>
      <c r="AA124" s="314" t="str">
        <f>IF('First Aid'!G22="","",'First Aid'!G22)</f>
        <v/>
      </c>
      <c r="AD124" s="186" t="str">
        <f>'Personal Fitness'!B26</f>
        <v>3j</v>
      </c>
      <c r="AE124" s="183" t="str">
        <f>'Personal Fitness'!C26</f>
        <v>Do you spend quality time with your family and friends in social and recreational activities?</v>
      </c>
      <c r="AF124" s="187" t="str">
        <f>IF('Personal Fitness'!G26="","",'Personal Fitness'!G26)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IF(Communication!G14="","",Communication!G14)</f>
        <v/>
      </c>
      <c r="N125" s="63"/>
      <c r="O125" s="313">
        <f>Cycling!B12</f>
        <v>5</v>
      </c>
      <c r="P125" s="290" t="str">
        <f>Cycling!C12</f>
        <v>Show how to repair a flat by removing the tire, replacing or patching the tube, and remounting the tire.</v>
      </c>
      <c r="Q125" s="314" t="str">
        <f>IF(Cycling!G12="","",Cycling!G12)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Fitness'!G27="","",'Personal Fitness'!G27)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IF(Sustainability!G16="","",Sustainability!G16)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Science'!G32="","",'Environmental Science'!G32)</f>
        <v/>
      </c>
      <c r="Y126" s="313" t="str">
        <f>'First Aid'!B23</f>
        <v>5h</v>
      </c>
      <c r="Z126" s="290" t="str">
        <f>'First Aid'!C23</f>
        <v>Describe the symptoms, proper first-aid procedures, and possible prevention measures for loosened teeth</v>
      </c>
      <c r="AA126" s="314" t="str">
        <f>IF('First Aid'!G23="","",'First Aid'!G23)</f>
        <v/>
      </c>
      <c r="AD126" s="186" t="str">
        <f>'Personal Fitness'!B28</f>
        <v>4a</v>
      </c>
      <c r="AE126" s="183" t="str">
        <f>'Personal Fitness'!C28</f>
        <v>Explain the components of physical fitness.</v>
      </c>
      <c r="AF126" s="187" t="str">
        <f>IF('Personal Fitness'!G28="","",'Personal Fitness'!G28)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IF(Cycling!G13="","",Cycling!G13)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Fitness'!G29="","",'Personal Fitness'!G29)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Nation'!G3="", "", 'Citizenship in the Nation'!G3)</f>
        <v/>
      </c>
      <c r="J128" s="186">
        <f>Communication!B15</f>
        <v>7</v>
      </c>
      <c r="K128" s="195" t="str">
        <f>Communication!C15</f>
        <v>Do ONE</v>
      </c>
      <c r="L128" s="187" t="str">
        <f>IF(Communication!G15="","",Communication!G15)</f>
        <v/>
      </c>
      <c r="O128" s="313">
        <f>Cycling!B14</f>
        <v>7</v>
      </c>
      <c r="P128" s="290" t="str">
        <f>Cycling!C14</f>
        <v>Using the BSA buddy system, complete all the requirements for ONE of the following options: road biking OR mountain biking</v>
      </c>
      <c r="Q128" s="314" t="str">
        <f>IF(Cycling!G14="","",Cycling!G14)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Science'!G33="","",'Environmental Science'!G33)</f>
        <v/>
      </c>
      <c r="Y128" s="313" t="str">
        <f>'First Aid'!B24</f>
        <v>5i</v>
      </c>
      <c r="Z128" s="290" t="str">
        <f>'First Aid'!C24</f>
        <v>Describe the symptoms, proper first-aid procedures, and possible prevention measures for knocked out tooth</v>
      </c>
      <c r="AA128" s="314" t="str">
        <f>IF('First Aid'!G24="","",'First Aid'!G24)</f>
        <v/>
      </c>
      <c r="AD128" s="186" t="str">
        <f>'Personal Fitness'!B30</f>
        <v>4c</v>
      </c>
      <c r="AE128" s="183" t="str">
        <f>'Personal Fitness'!C30</f>
        <v>Explain the need to have a balance in all four components of physical fitness.</v>
      </c>
      <c r="AF128" s="187" t="str">
        <f>IF('Personal Fitness'!G30="","",'Personal Fitness'!G30)</f>
        <v/>
      </c>
      <c r="AI128" s="186"/>
      <c r="AJ128" s="183" t="str">
        <f>Sustainability!C17</f>
        <v>Energy</v>
      </c>
      <c r="AK128" s="187" t="str">
        <f>IF(Sustainability!G17="","",Sustainability!G17)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IF(Communication!G16="","",Communication!G16)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Fitness'!G31="","",'Personal Fitness'!G31)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IF(Sustainability!G18="","",Sustainability!G18)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Nation'!G4="", "", 'Citizenship in the Nation'!G4)</f>
        <v/>
      </c>
      <c r="H130" s="2"/>
      <c r="I130" s="2"/>
      <c r="J130" s="291"/>
      <c r="K130" s="294"/>
      <c r="L130" s="292"/>
      <c r="N130" s="2"/>
      <c r="O130" s="184" t="str">
        <f>Cycling!B15</f>
        <v>7A</v>
      </c>
      <c r="P130" s="183" t="str">
        <f>Cycling!C15</f>
        <v>Road Biking</v>
      </c>
      <c r="Q130" s="185" t="str">
        <f>IF(Cycling!G15="","",Cycling!G15)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Aid'!G25="","",'First Aid'!G25)</f>
        <v/>
      </c>
      <c r="AB130" s="2"/>
      <c r="AC130" s="2"/>
      <c r="AD130" s="186" t="str">
        <f>'Personal Fitness'!B32</f>
        <v>5a</v>
      </c>
      <c r="AE130" s="183" t="str">
        <f>'Personal Fitness'!C32</f>
        <v>Explain the importance of good nutrition.</v>
      </c>
      <c r="AF130" s="187" t="str">
        <f>IF('Personal Fitness'!G32="","",'Personal Fitness'!G32)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Nation'!G5="", "", 'Citizenship in the Nation'!G5)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IF(Communication!G17="","",Communication!G17)</f>
        <v/>
      </c>
      <c r="N131" s="2"/>
      <c r="O131" s="184">
        <f>Cycling!B16</f>
        <v>1</v>
      </c>
      <c r="P131" s="188" t="str">
        <f>Cycling!C16</f>
        <v>Take a road test with your counselor and demonstrate the following:</v>
      </c>
      <c r="Q131" s="185" t="str">
        <f>IF(Cycling!G16="","",Cycling!G16)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Science'!G34="","",'Environmental Science'!G34)</f>
        <v/>
      </c>
      <c r="W131" s="2"/>
      <c r="X131" s="2"/>
      <c r="Y131" s="313"/>
      <c r="Z131" s="290"/>
      <c r="AA131" s="314"/>
      <c r="AB131" s="2"/>
      <c r="AC131" s="2"/>
      <c r="AD131" s="186" t="str">
        <f>'Personal Fitness'!B33</f>
        <v>5b</v>
      </c>
      <c r="AE131" s="183" t="str">
        <f>'Personal Fitness'!C33</f>
        <v>Explain what good nutrition means to you.</v>
      </c>
      <c r="AF131" s="187" t="str">
        <f>IF('Personal Fitness'!G33="","",'Personal Fitness'!G33)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IF(Cycling!G17="","",Cycling!G17)</f>
        <v/>
      </c>
      <c r="R132" s="2"/>
      <c r="S132" s="2"/>
      <c r="T132" s="313"/>
      <c r="U132" s="290"/>
      <c r="V132" s="314"/>
      <c r="W132" s="2"/>
      <c r="X132" s="2"/>
      <c r="Y132" s="184">
        <f>'First Aid'!B26</f>
        <v>6</v>
      </c>
      <c r="Z132" s="183" t="str">
        <f>'First Aid'!C26</f>
        <v>Do TWO of the following</v>
      </c>
      <c r="AA132" s="185" t="str">
        <f>IF('First Aid'!G26="","",'First Aid'!G26)</f>
        <v/>
      </c>
      <c r="AB132" s="2"/>
      <c r="AC132" s="2"/>
      <c r="AD132" s="186" t="str">
        <f>'Personal Fitness'!B34</f>
        <v>5c</v>
      </c>
      <c r="AE132" s="183" t="str">
        <f>'Personal Fitness'!C34</f>
        <v>Explain how good nutrition is related to the other components of personal fitness.</v>
      </c>
      <c r="AF132" s="187" t="str">
        <f>IF('Personal Fitness'!G34="","",'Personal Fitness'!G34)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IF(Cycling!G18="","",Cycling!G18)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Aid'!G27="","",'First Aid'!G27)</f>
        <v/>
      </c>
      <c r="AB133" s="2"/>
      <c r="AC133" s="2"/>
      <c r="AD133" s="186" t="str">
        <f>'Personal Fitness'!B35</f>
        <v>5d</v>
      </c>
      <c r="AE133" s="183" t="str">
        <f>'Personal Fitness'!C35</f>
        <v>Explain the three components of a sound weight (fat) control program.</v>
      </c>
      <c r="AF133" s="187" t="str">
        <f>IF('Personal Fitness'!G35="","",'Personal Fitness'!G35)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Nation'!G6="", "", 'Citizenship in the Nation'!G6)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Science'!G35="","",'Environmental Science'!G35)</f>
        <v/>
      </c>
      <c r="W134" s="2"/>
      <c r="X134" s="2"/>
      <c r="Y134" s="313"/>
      <c r="Z134" s="315"/>
      <c r="AA134" s="314"/>
      <c r="AB134" s="2"/>
      <c r="AC134" s="2"/>
      <c r="AD134" s="291">
        <f>'Personal Fitness'!B36</f>
        <v>6</v>
      </c>
      <c r="AE134" s="183" t="str">
        <f>'Personal Fitness'!C36</f>
        <v>Record your abilities on the following tests:</v>
      </c>
      <c r="AF134" s="187" t="str">
        <f>IF('Personal Fitness'!G36="","",'Personal Fitness'!G36)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IF(Sustainability!G19="","",Sustainability!G19)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IF(Cycling!G19="","",Cycling!G19)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Aid'!G28="","",'First Aid'!G28)</f>
        <v/>
      </c>
      <c r="AB135" s="2"/>
      <c r="AC135" s="2"/>
      <c r="AD135" s="291"/>
      <c r="AE135" s="183" t="str">
        <f>'Personal Fitness'!C37</f>
        <v>Aerobic - run 9 minutes OR 1 mile.</v>
      </c>
      <c r="AF135" s="187" t="str">
        <f>IF('Personal Fitness'!G37="","",'Personal Fitness'!G37)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Nation'!G7="", "", 'Citizenship in the Nation'!G7)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IF(Communication!G18="","",Communication!G18)</f>
        <v/>
      </c>
      <c r="N136" s="2"/>
      <c r="O136" s="184" t="str">
        <f>Cycling!B20</f>
        <v>d</v>
      </c>
      <c r="P136" s="198" t="str">
        <f>Cycling!C20</f>
        <v>Demonstrate appropriate actions at a right-turn only lane when you are continuing straight.</v>
      </c>
      <c r="Q136" s="185" t="str">
        <f>IF(Cycling!G20="","",Cycling!G20)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Science'!G36="","",'Environmental Science'!G36)</f>
        <v/>
      </c>
      <c r="W136" s="2"/>
      <c r="X136" s="2"/>
      <c r="Y136" s="313"/>
      <c r="Z136" s="315"/>
      <c r="AA136" s="314"/>
      <c r="AB136" s="2"/>
      <c r="AC136" s="2"/>
      <c r="AD136" s="291"/>
      <c r="AE136" s="183" t="str">
        <f>'Personal Fitness'!C38</f>
        <v>Flexibility - Distance stretched on 4th attempt of a sit and reach.</v>
      </c>
      <c r="AF136" s="187" t="str">
        <f>IF('Personal Fitness'!G38="","",'Personal Fitness'!G38)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IF(Cycling!G21="","",Cycling!G21)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Aid'!G29="","",'First Aid'!G29)</f>
        <v/>
      </c>
      <c r="AB137" s="2"/>
      <c r="AC137" s="2"/>
      <c r="AD137" s="291"/>
      <c r="AE137" s="183" t="str">
        <f>'Personal Fitness'!C39</f>
        <v>Strength - Sit-ups done correctly in 60 seconds.</v>
      </c>
      <c r="AF137" s="187" t="str">
        <f>IF('Personal Fitness'!G39="","",'Personal Fitness'!G39)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Nation'!G8="", "", 'Citizenship in the Nation'!G8)</f>
        <v/>
      </c>
      <c r="H138" s="2"/>
      <c r="I138" s="2"/>
      <c r="J138" s="291"/>
      <c r="K138" s="294"/>
      <c r="L138" s="292"/>
      <c r="N138" s="2"/>
      <c r="O138" s="184" t="str">
        <f>Cycling!B22</f>
        <v>f</v>
      </c>
      <c r="P138" s="198" t="str">
        <f>Cycling!C22</f>
        <v>Cross railroad tracks properly.</v>
      </c>
      <c r="Q138" s="185" t="str">
        <f>IF(Cycling!G22="","",Cycling!G22)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Science'!G37="","",'Environmental Science'!G37)</f>
        <v/>
      </c>
      <c r="W138" s="2"/>
      <c r="X138" s="2"/>
      <c r="Y138" s="313"/>
      <c r="Z138" s="315"/>
      <c r="AA138" s="314"/>
      <c r="AB138" s="2"/>
      <c r="AC138" s="2"/>
      <c r="AD138" s="291"/>
      <c r="AE138" s="183" t="str">
        <f>'Personal Fitness'!C40</f>
        <v>Strength - Pull-ups done correctly in 60 seconds.</v>
      </c>
      <c r="AF138" s="187" t="str">
        <f>IF('Personal Fitness'!G40="","",'Personal Fitness'!G40)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IF(Communication!G19="","",Communication!G19)</f>
        <v/>
      </c>
      <c r="N139" s="2"/>
      <c r="O139" s="184">
        <f>Cycling!B23</f>
        <v>2</v>
      </c>
      <c r="P139" s="188" t="str">
        <f>Cycling!C23</f>
        <v>Avoiding main highways, take the following rides:</v>
      </c>
      <c r="Q139" s="185" t="str">
        <f>IF(Cycling!G23="","",Cycling!G23)</f>
        <v/>
      </c>
      <c r="R139" s="2"/>
      <c r="S139" s="2"/>
      <c r="T139" s="313"/>
      <c r="U139" s="290"/>
      <c r="V139" s="314"/>
      <c r="W139" s="2"/>
      <c r="X139" s="2"/>
      <c r="Y139" s="184">
        <f>'First Aid'!B30</f>
        <v>7</v>
      </c>
      <c r="Z139" s="183" t="str">
        <f>'First Aid'!C30</f>
        <v>Teach another Scout a first-aid skill selected by your counselor.</v>
      </c>
      <c r="AA139" s="185" t="str">
        <f>IF('First Aid'!G30="","",'First Aid'!G30)</f>
        <v/>
      </c>
      <c r="AB139" s="2"/>
      <c r="AC139" s="2"/>
      <c r="AD139" s="291"/>
      <c r="AE139" s="183" t="str">
        <f>'Personal Fitness'!C41</f>
        <v>Strength - Push-ups done correctly in 60 seconds.</v>
      </c>
      <c r="AF139" s="187" t="str">
        <f>IF('Personal Fitness'!G41="","",'Personal Fitness'!G41)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IF(Sustainability!G20="","",Sustainability!G20)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IF(Cycling!G24="","",Cycling!G24)</f>
        <v/>
      </c>
      <c r="R140" s="2"/>
      <c r="S140" s="2"/>
      <c r="T140" s="313"/>
      <c r="U140" s="290"/>
      <c r="V140" s="314"/>
      <c r="W140" s="2"/>
      <c r="X140" s="2"/>
      <c r="Y140" s="109"/>
      <c r="Z140" s="181"/>
      <c r="AA140" s="98"/>
      <c r="AB140" s="2"/>
      <c r="AC140" s="2"/>
      <c r="AD140" s="291"/>
      <c r="AE140" s="183" t="str">
        <f>'Personal Fitness'!C42</f>
        <v>Body Composition - right arm.</v>
      </c>
      <c r="AF140" s="187" t="str">
        <f>IF('Personal Fitness'!G42="","",'Personal Fitness'!G42)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Nation'!G9="", "", 'Citizenship in the Nation'!G9)</f>
        <v/>
      </c>
      <c r="H141" s="2"/>
      <c r="I141" s="2"/>
      <c r="J141" s="291"/>
      <c r="K141" s="295"/>
      <c r="L141" s="292"/>
      <c r="N141" s="2"/>
      <c r="O141" s="184" t="str">
        <f>Cycling!B25</f>
        <v>b</v>
      </c>
      <c r="P141" s="198" t="str">
        <f>Cycling!C25</f>
        <v>Two of 15 miles each.</v>
      </c>
      <c r="Q141" s="185" t="str">
        <f>IF(Cycling!G25="","",Cycling!G25)</f>
        <v/>
      </c>
      <c r="R141" s="2"/>
      <c r="S141" s="2"/>
      <c r="T141" s="313"/>
      <c r="U141" s="290"/>
      <c r="V141" s="314"/>
      <c r="W141" s="2"/>
      <c r="X141" s="2"/>
      <c r="Y141" s="109"/>
      <c r="Z141" s="181"/>
      <c r="AA141" s="98"/>
      <c r="AB141" s="2"/>
      <c r="AC141" s="2"/>
      <c r="AD141" s="291"/>
      <c r="AE141" s="183" t="str">
        <f>'Personal Fitness'!C43</f>
        <v>Body Composition - shoulders.</v>
      </c>
      <c r="AF141" s="187" t="str">
        <f>IF('Personal Fitness'!G43="","",'Personal Fitness'!G43)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IF(Communication!G20="","",Communication!G20)</f>
        <v/>
      </c>
      <c r="N142" s="2"/>
      <c r="O142" s="184" t="str">
        <f>Cycling!B26</f>
        <v>c</v>
      </c>
      <c r="P142" s="198" t="str">
        <f>Cycling!C26</f>
        <v>Two of 25 miles each.</v>
      </c>
      <c r="Q142" s="185" t="str">
        <f>IF(Cycling!G26="","",Cycling!G26)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Science'!G38="","",'Environmental Science'!G38)</f>
        <v/>
      </c>
      <c r="W142" s="2"/>
      <c r="X142" s="2"/>
      <c r="Y142" s="109"/>
      <c r="Z142" s="181"/>
      <c r="AA142" s="98"/>
      <c r="AB142" s="2"/>
      <c r="AC142" s="2"/>
      <c r="AD142" s="291"/>
      <c r="AE142" s="183" t="str">
        <f>'Personal Fitness'!C44</f>
        <v>Body Composition - chest.</v>
      </c>
      <c r="AF142" s="187" t="str">
        <f>IF('Personal Fitness'!G44="","",'Personal Fitness'!G44)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IF(Cycling!G27="","",Cycling!G27)</f>
        <v/>
      </c>
      <c r="R143" s="2"/>
      <c r="S143" s="2"/>
      <c r="T143" s="313"/>
      <c r="U143" s="290"/>
      <c r="V143" s="314"/>
      <c r="W143" s="2"/>
      <c r="X143" s="2"/>
      <c r="Y143" s="109"/>
      <c r="Z143" s="181"/>
      <c r="AA143" s="98"/>
      <c r="AB143" s="2"/>
      <c r="AC143" s="2"/>
      <c r="AD143" s="291"/>
      <c r="AE143" s="183" t="str">
        <f>'Personal Fitness'!C45</f>
        <v>Body Composition - abdomen.</v>
      </c>
      <c r="AF143" s="187" t="str">
        <f>IF('Personal Fitness'!G45="","",'Personal Fitness'!G45)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Nation'!G10="", "", 'Citizenship in the Nation'!G10)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IF(Cycling!G28="","",Cycling!G28)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Fitness'!G46="","",'Personal Fitness'!G46)</f>
        <v/>
      </c>
      <c r="AG144" s="2"/>
      <c r="AH144" s="2"/>
      <c r="AI144" s="186"/>
      <c r="AJ144" s="183" t="str">
        <f>Sustainability!C21</f>
        <v>Stuff</v>
      </c>
      <c r="AK144" s="187" t="str">
        <f>IF(Sustainability!G21="","",Sustainability!G21)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Science'!G39="","",'Environmental Science'!G39)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Fitness'!G47="","",'Personal Fitness'!G47)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IF(Sustainability!G22="","",Sustainability!G22)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IF(Cycling!G29="","",Cycling!G29)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Nation'!G11="", "", 'Citizenship in the Nation'!G11)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Nation'!G12="", "", 'Citizenship in the Nation'!G12)</f>
        <v/>
      </c>
      <c r="H148" s="2"/>
      <c r="I148" s="2"/>
      <c r="J148" s="168"/>
      <c r="K148" s="35"/>
      <c r="L148" s="98"/>
      <c r="N148" s="2"/>
      <c r="O148" s="184" t="str">
        <f>Cycling!B30</f>
        <v>7B</v>
      </c>
      <c r="P148" s="183" t="str">
        <f>Cycling!C30</f>
        <v>Mountain Biking</v>
      </c>
      <c r="Q148" s="185" t="str">
        <f>IF(Cycling!G30="","",Cycling!G30)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Science'!G40="","",'Environmental Science'!G40)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IF(Sustainability!G23="","",Sustainability!G23)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Nation'!G13="", "", 'Citizenship in the Nation'!G13)</f>
        <v/>
      </c>
      <c r="H149" s="2"/>
      <c r="I149" s="2"/>
      <c r="J149" s="168"/>
      <c r="K149" s="35"/>
      <c r="L149" s="98"/>
      <c r="N149" s="2"/>
      <c r="O149" s="184">
        <f>Cycling!B31</f>
        <v>1</v>
      </c>
      <c r="P149" s="188" t="str">
        <f>Cycling!C31</f>
        <v>Take a trail ride with your counselor and demonstrate the following:</v>
      </c>
      <c r="Q149" s="185" t="str">
        <f>IF(Cycling!G31="","",Cycling!G31)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Fitness'!G48="","",'Personal Fitness'!G48)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Nation'!G14="", "", 'Citizenship in the Nation'!G14)</f>
        <v/>
      </c>
      <c r="H150" s="2"/>
      <c r="I150" s="2"/>
      <c r="J150" s="168"/>
      <c r="K150" s="35"/>
      <c r="L150" s="98"/>
      <c r="N150" s="2"/>
      <c r="O150" s="184" t="str">
        <f>Cycling!B32</f>
        <v>a</v>
      </c>
      <c r="P150" s="198" t="str">
        <f>Cycling!C32</f>
        <v>Properly mount, pedal, and brake, including emergency stops.</v>
      </c>
      <c r="Q150" s="185" t="str">
        <f>IF(Cycling!G32="","",Cycling!G32)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IF(Sustainability!G24="","",Sustainability!G24)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Nation'!G15="", "", 'Citizenship in the Nation'!G15)</f>
        <v/>
      </c>
      <c r="H151" s="2"/>
      <c r="I151" s="2"/>
      <c r="J151" s="168"/>
      <c r="K151" s="35"/>
      <c r="L151" s="98"/>
      <c r="N151" s="2"/>
      <c r="O151" s="184" t="str">
        <f>Cycling!B33</f>
        <v>b</v>
      </c>
      <c r="P151" s="198" t="str">
        <f>Cycling!C33</f>
        <v>Show shifting skills as applicable to climbs and obstacles.</v>
      </c>
      <c r="Q151" s="185" t="str">
        <f>IF(Cycling!G33="","",Cycling!G33)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Science'!G41="","",'Environmental Science'!G41)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Nation'!G16="", "", 'Citizenship in the Nation'!G16)</f>
        <v/>
      </c>
      <c r="H152" s="2"/>
      <c r="I152" s="2"/>
      <c r="J152" s="168"/>
      <c r="K152" s="35"/>
      <c r="L152" s="98"/>
      <c r="N152" s="2"/>
      <c r="O152" s="184" t="str">
        <f>Cycling!B34</f>
        <v>c</v>
      </c>
      <c r="P152" s="198" t="str">
        <f>Cycling!C34</f>
        <v>Show proper trail etiquette to hikers and other cyclists, including when to yield the right-of-way.</v>
      </c>
      <c r="Q152" s="185" t="str">
        <f>IF(Cycling!G34="","",Cycling!G34)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Nation'!G17="", "", 'Citizenship in the Nation'!G17)</f>
        <v/>
      </c>
      <c r="H153" s="2"/>
      <c r="I153" s="2"/>
      <c r="J153" s="168"/>
      <c r="K153" s="35"/>
      <c r="L153" s="98"/>
      <c r="N153" s="2"/>
      <c r="O153" s="184" t="str">
        <f>Cycling!B35</f>
        <v>d</v>
      </c>
      <c r="P153" s="198" t="str">
        <f>Cycling!C35</f>
        <v>Show proper technique for riding up and down hills.</v>
      </c>
      <c r="Q153" s="185" t="str">
        <f>IF(Cycling!G35="","",Cycling!G35)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IF(Cycling!G36="","",Cycling!G36)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Science'!G42="","",'Environmental Science'!G42)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IF(Cycling!G37="","",Cycling!G37)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Science'!G43="","",'Environmental Science'!G43)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Nation'!G18="", "", 'Citizenship in the Nation'!G18)</f>
        <v/>
      </c>
      <c r="H157" s="2"/>
      <c r="I157" s="2"/>
      <c r="J157" s="168"/>
      <c r="K157" s="35"/>
      <c r="L157" s="98"/>
      <c r="N157" s="2"/>
      <c r="O157" s="184">
        <f>Cycling!B38</f>
        <v>2</v>
      </c>
      <c r="P157" s="188" t="str">
        <f>Cycling!C38</f>
        <v>Describe the rules of trail riding, including how to know when a trail is unsuitable for riding.</v>
      </c>
      <c r="Q157" s="185" t="str">
        <f>IF(Cycling!G38="","",Cycling!G38)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Fitness'!G49="","",'Personal Fitness'!G49)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Nation'!G19="", "", 'Citizenship in the Nation'!G19)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IF(Cycling!G39="","",Cycling!G39)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IF(Cycling!G40="","",Cycling!G40)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Science'!G44="","",'Environmental Science'!G44)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IF(Cycling!G41="","",Cycling!G41)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IF(Cycling!G42="","",Cycling!G42)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IF(Cycling!G43="","",Cycling!G43)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T160:T163"/>
    <mergeCell ref="U160:U163"/>
    <mergeCell ref="V160:V163"/>
    <mergeCell ref="E158:E160"/>
    <mergeCell ref="F158:F160"/>
    <mergeCell ref="G158:G160"/>
    <mergeCell ref="O158:O159"/>
    <mergeCell ref="P158:P159"/>
    <mergeCell ref="Q158:Q159"/>
    <mergeCell ref="O163:O165"/>
    <mergeCell ref="P163:P165"/>
    <mergeCell ref="Q163:Q165"/>
    <mergeCell ref="E153:E156"/>
    <mergeCell ref="F153:F156"/>
    <mergeCell ref="G153:G156"/>
    <mergeCell ref="AJ66:AJ68"/>
    <mergeCell ref="AK66:AK68"/>
    <mergeCell ref="T151:T153"/>
    <mergeCell ref="U151:U153"/>
    <mergeCell ref="V151:V153"/>
    <mergeCell ref="AI69:AI73"/>
    <mergeCell ref="AJ69:AJ73"/>
    <mergeCell ref="AK69:AK73"/>
    <mergeCell ref="O154:O155"/>
    <mergeCell ref="P154:P155"/>
    <mergeCell ref="Q154:Q155"/>
    <mergeCell ref="T154:T155"/>
    <mergeCell ref="U154:U155"/>
    <mergeCell ref="V154:V155"/>
    <mergeCell ref="T156:T159"/>
    <mergeCell ref="U156:U159"/>
    <mergeCell ref="V156:V159"/>
    <mergeCell ref="E138:E140"/>
    <mergeCell ref="F138:F140"/>
    <mergeCell ref="G138:G140"/>
    <mergeCell ref="T138:T141"/>
    <mergeCell ref="U138:U141"/>
    <mergeCell ref="V138:V141"/>
    <mergeCell ref="T148:T150"/>
    <mergeCell ref="U148:U150"/>
    <mergeCell ref="V148:V150"/>
    <mergeCell ref="Q144:Q145"/>
    <mergeCell ref="U142:U144"/>
    <mergeCell ref="V142:V144"/>
    <mergeCell ref="AI58:AI59"/>
    <mergeCell ref="T145:T147"/>
    <mergeCell ref="U145:U147"/>
    <mergeCell ref="V145:V147"/>
    <mergeCell ref="O146:O147"/>
    <mergeCell ref="P146:P147"/>
    <mergeCell ref="Q146:Q147"/>
    <mergeCell ref="AI63:AI65"/>
    <mergeCell ref="AI75:AI76"/>
    <mergeCell ref="AI81:AI82"/>
    <mergeCell ref="AI66:AI68"/>
    <mergeCell ref="T136:T137"/>
    <mergeCell ref="U136:U137"/>
    <mergeCell ref="V136:V137"/>
    <mergeCell ref="E136:E137"/>
    <mergeCell ref="F136:F137"/>
    <mergeCell ref="G136:G137"/>
    <mergeCell ref="J136:J138"/>
    <mergeCell ref="K136:K138"/>
    <mergeCell ref="E141:E143"/>
    <mergeCell ref="F141:F143"/>
    <mergeCell ref="G141:G143"/>
    <mergeCell ref="J142:J144"/>
    <mergeCell ref="K142:K144"/>
    <mergeCell ref="L142:L144"/>
    <mergeCell ref="T142:T144"/>
    <mergeCell ref="J139:J141"/>
    <mergeCell ref="K139:K141"/>
    <mergeCell ref="L139:L141"/>
    <mergeCell ref="L136:L138"/>
    <mergeCell ref="E144:E146"/>
    <mergeCell ref="F144:F146"/>
    <mergeCell ref="G144:G146"/>
    <mergeCell ref="O144:O145"/>
    <mergeCell ref="P144:P145"/>
    <mergeCell ref="Y137:Y138"/>
    <mergeCell ref="Z137:Z138"/>
    <mergeCell ref="AA137:AA138"/>
    <mergeCell ref="AJ58:AJ59"/>
    <mergeCell ref="AK58:AK59"/>
    <mergeCell ref="AI60:AI62"/>
    <mergeCell ref="AJ60:AJ62"/>
    <mergeCell ref="Y133:Y134"/>
    <mergeCell ref="Z133:Z134"/>
    <mergeCell ref="AA133:AA134"/>
    <mergeCell ref="AK129:AK133"/>
    <mergeCell ref="Y135:Y136"/>
    <mergeCell ref="Z135:Z136"/>
    <mergeCell ref="AA135:AA136"/>
    <mergeCell ref="T134:T135"/>
    <mergeCell ref="T131:T133"/>
    <mergeCell ref="U131:U133"/>
    <mergeCell ref="V131:V133"/>
    <mergeCell ref="AI48:AI49"/>
    <mergeCell ref="AJ48:AJ49"/>
    <mergeCell ref="Y130:Y131"/>
    <mergeCell ref="Z130:Z131"/>
    <mergeCell ref="AA130:AA131"/>
    <mergeCell ref="T128:T130"/>
    <mergeCell ref="U128:U130"/>
    <mergeCell ref="AJ63:AJ65"/>
    <mergeCell ref="AJ75:AJ76"/>
    <mergeCell ref="AJ81:AJ82"/>
    <mergeCell ref="AI129:AI133"/>
    <mergeCell ref="AJ129:AJ133"/>
    <mergeCell ref="U134:U135"/>
    <mergeCell ref="V134:V135"/>
    <mergeCell ref="AI51:AI53"/>
    <mergeCell ref="AJ51:AJ53"/>
    <mergeCell ref="AI56:AI57"/>
    <mergeCell ref="AJ56:AJ57"/>
    <mergeCell ref="E131:E133"/>
    <mergeCell ref="F131:F133"/>
    <mergeCell ref="G131:G133"/>
    <mergeCell ref="J131:J135"/>
    <mergeCell ref="K131:K135"/>
    <mergeCell ref="L131:L135"/>
    <mergeCell ref="E134:E135"/>
    <mergeCell ref="F134:F135"/>
    <mergeCell ref="G134:G135"/>
    <mergeCell ref="E128:E129"/>
    <mergeCell ref="F128:F129"/>
    <mergeCell ref="G128:G129"/>
    <mergeCell ref="O128:O129"/>
    <mergeCell ref="P128:P129"/>
    <mergeCell ref="Q128:Q129"/>
    <mergeCell ref="J129:J130"/>
    <mergeCell ref="K129:K130"/>
    <mergeCell ref="L129:L130"/>
    <mergeCell ref="E126:G127"/>
    <mergeCell ref="T126:T127"/>
    <mergeCell ref="U126:U127"/>
    <mergeCell ref="V126:V127"/>
    <mergeCell ref="Y126:Y127"/>
    <mergeCell ref="Z126:Z127"/>
    <mergeCell ref="AJ40:AJ42"/>
    <mergeCell ref="AK40:AK42"/>
    <mergeCell ref="J125:J127"/>
    <mergeCell ref="K125:K127"/>
    <mergeCell ref="L125:L127"/>
    <mergeCell ref="O125:O126"/>
    <mergeCell ref="P125:P126"/>
    <mergeCell ref="Q125:Q126"/>
    <mergeCell ref="AA126:AA127"/>
    <mergeCell ref="U124:U125"/>
    <mergeCell ref="V124:V125"/>
    <mergeCell ref="Y124:Y125"/>
    <mergeCell ref="AK48:AK49"/>
    <mergeCell ref="AK56:AK57"/>
    <mergeCell ref="AK60:AK62"/>
    <mergeCell ref="AK63:AK65"/>
    <mergeCell ref="AK75:AK76"/>
    <mergeCell ref="AK81:AK82"/>
    <mergeCell ref="T124:T125"/>
    <mergeCell ref="Y121:Y122"/>
    <mergeCell ref="Z121:Z122"/>
    <mergeCell ref="AA121:AA122"/>
    <mergeCell ref="AN51:AN52"/>
    <mergeCell ref="AO51:AO52"/>
    <mergeCell ref="AP51:AP52"/>
    <mergeCell ref="AN57:AN58"/>
    <mergeCell ref="AO57:AO58"/>
    <mergeCell ref="AP57:AP58"/>
    <mergeCell ref="T50:T53"/>
    <mergeCell ref="U50:U53"/>
    <mergeCell ref="V50:V53"/>
    <mergeCell ref="AN59:AN61"/>
    <mergeCell ref="AP62:AP63"/>
    <mergeCell ref="AO59:AO61"/>
    <mergeCell ref="AP59:AP61"/>
    <mergeCell ref="AK51:AK53"/>
    <mergeCell ref="AN62:AN63"/>
    <mergeCell ref="AO62:AO63"/>
    <mergeCell ref="E121:E124"/>
    <mergeCell ref="F121:F124"/>
    <mergeCell ref="G121:G124"/>
    <mergeCell ref="J121:J124"/>
    <mergeCell ref="K121:K124"/>
    <mergeCell ref="L121:L124"/>
    <mergeCell ref="AN43:AN46"/>
    <mergeCell ref="AO43:AO46"/>
    <mergeCell ref="AP43:AP46"/>
    <mergeCell ref="O119:O120"/>
    <mergeCell ref="P119:P120"/>
    <mergeCell ref="Q119:Q120"/>
    <mergeCell ref="Y119:Y120"/>
    <mergeCell ref="Z119:Z120"/>
    <mergeCell ref="AA119:AA120"/>
    <mergeCell ref="T118:T121"/>
    <mergeCell ref="U118:U121"/>
    <mergeCell ref="V118:V121"/>
    <mergeCell ref="Z124:Z125"/>
    <mergeCell ref="AA124:AA125"/>
    <mergeCell ref="T122:T123"/>
    <mergeCell ref="U122:U123"/>
    <mergeCell ref="V122:V123"/>
    <mergeCell ref="AN47:AN48"/>
    <mergeCell ref="T113:T114"/>
    <mergeCell ref="U113:U114"/>
    <mergeCell ref="V113:V114"/>
    <mergeCell ref="Y113:Y114"/>
    <mergeCell ref="Z113:Z114"/>
    <mergeCell ref="AA113:AA114"/>
    <mergeCell ref="AN36:AN38"/>
    <mergeCell ref="AO36:AO38"/>
    <mergeCell ref="AJ35:AJ36"/>
    <mergeCell ref="AO47:AO48"/>
    <mergeCell ref="AE49:AE50"/>
    <mergeCell ref="AF49:AF50"/>
    <mergeCell ref="E114:E115"/>
    <mergeCell ref="F114:F115"/>
    <mergeCell ref="G114:G115"/>
    <mergeCell ref="O115:O116"/>
    <mergeCell ref="P115:P116"/>
    <mergeCell ref="Q115:Q116"/>
    <mergeCell ref="J116:J120"/>
    <mergeCell ref="K116:K120"/>
    <mergeCell ref="L116:L120"/>
    <mergeCell ref="E117:E120"/>
    <mergeCell ref="F117:F120"/>
    <mergeCell ref="G117:G120"/>
    <mergeCell ref="O117:O118"/>
    <mergeCell ref="P117:P118"/>
    <mergeCell ref="Q117:Q118"/>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K109:K111"/>
    <mergeCell ref="L109:L111"/>
    <mergeCell ref="AK35:AK36"/>
    <mergeCell ref="AI35:AI36"/>
    <mergeCell ref="AJ33:AJ34"/>
    <mergeCell ref="AK33:AK34"/>
    <mergeCell ref="AI40:AI42"/>
    <mergeCell ref="E108:E111"/>
    <mergeCell ref="F108:F111"/>
    <mergeCell ref="G108:G111"/>
    <mergeCell ref="O108:O110"/>
    <mergeCell ref="P108:P110"/>
    <mergeCell ref="Q108:Q110"/>
    <mergeCell ref="J109:J111"/>
    <mergeCell ref="O106:Q107"/>
    <mergeCell ref="Y107:Y109"/>
    <mergeCell ref="L105:L107"/>
    <mergeCell ref="Y105:Y106"/>
    <mergeCell ref="AO23:AO25"/>
    <mergeCell ref="Z103:Z104"/>
    <mergeCell ref="AA103:AA104"/>
    <mergeCell ref="AN28:AN30"/>
    <mergeCell ref="AO28:AO30"/>
    <mergeCell ref="Q98:Q101"/>
    <mergeCell ref="O102:O104"/>
    <mergeCell ref="P102:P104"/>
    <mergeCell ref="Q102:Q104"/>
    <mergeCell ref="T46:T49"/>
    <mergeCell ref="U46:U49"/>
    <mergeCell ref="V46:V49"/>
    <mergeCell ref="Y51:Y52"/>
    <mergeCell ref="Z51:Z52"/>
    <mergeCell ref="AA51:AA52"/>
    <mergeCell ref="AD49:AD50"/>
    <mergeCell ref="AJ23:AJ24"/>
    <mergeCell ref="AK23:AK24"/>
    <mergeCell ref="AN32:AP33"/>
    <mergeCell ref="Z107:Z109"/>
    <mergeCell ref="AA107:AA109"/>
    <mergeCell ref="AI23:AI24"/>
    <mergeCell ref="Z105:Z106"/>
    <mergeCell ref="AA105:AA106"/>
    <mergeCell ref="AP36:AP38"/>
    <mergeCell ref="AN34:AN35"/>
    <mergeCell ref="AO34:AO35"/>
    <mergeCell ref="AP34:AP35"/>
    <mergeCell ref="AO40:AO42"/>
    <mergeCell ref="AP40:AP42"/>
    <mergeCell ref="AI33:AI34"/>
    <mergeCell ref="AP47:AP48"/>
    <mergeCell ref="L100:L104"/>
    <mergeCell ref="J94:J99"/>
    <mergeCell ref="K94:K99"/>
    <mergeCell ref="L94:L99"/>
    <mergeCell ref="AP28:AP30"/>
    <mergeCell ref="E104:E106"/>
    <mergeCell ref="F104:F106"/>
    <mergeCell ref="G104:G106"/>
    <mergeCell ref="J105:J107"/>
    <mergeCell ref="K105:K107"/>
    <mergeCell ref="E98:E99"/>
    <mergeCell ref="F98:F99"/>
    <mergeCell ref="G98:G99"/>
    <mergeCell ref="O98:O101"/>
    <mergeCell ref="P98:P101"/>
    <mergeCell ref="AP15:AP17"/>
    <mergeCell ref="AN20:AN22"/>
    <mergeCell ref="AO20:AO22"/>
    <mergeCell ref="AP20:AP22"/>
    <mergeCell ref="AI13:AI16"/>
    <mergeCell ref="O95:O97"/>
    <mergeCell ref="P95:P97"/>
    <mergeCell ref="Q95:Q97"/>
    <mergeCell ref="Y95:Y96"/>
    <mergeCell ref="Z95:Z96"/>
    <mergeCell ref="AA95:AA96"/>
    <mergeCell ref="AP23:AP25"/>
    <mergeCell ref="AP26:AP27"/>
    <mergeCell ref="AJ13:AJ16"/>
    <mergeCell ref="AK13:AK16"/>
    <mergeCell ref="Y97:Y98"/>
    <mergeCell ref="Z97:Z98"/>
    <mergeCell ref="AA97:AA98"/>
    <mergeCell ref="AI17:AI19"/>
    <mergeCell ref="AJ17:AJ19"/>
    <mergeCell ref="AK17:AK19"/>
    <mergeCell ref="AN26:AN27"/>
    <mergeCell ref="AO26:AO27"/>
    <mergeCell ref="AN23:AN25"/>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A87:AA88"/>
    <mergeCell ref="E92:E93"/>
    <mergeCell ref="F92:F93"/>
    <mergeCell ref="AP9:AP11"/>
    <mergeCell ref="AP3:AP5"/>
    <mergeCell ref="AD79:AD81"/>
    <mergeCell ref="AE79:AE81"/>
    <mergeCell ref="AF79:AF81"/>
    <mergeCell ref="AN6:AN8"/>
    <mergeCell ref="AO6:AO8"/>
    <mergeCell ref="AP6:AP8"/>
    <mergeCell ref="A85:C86"/>
    <mergeCell ref="E85:G86"/>
    <mergeCell ref="J85:L86"/>
    <mergeCell ref="O85:Q86"/>
    <mergeCell ref="T85:V86"/>
    <mergeCell ref="Y85:AA86"/>
    <mergeCell ref="O81:O84"/>
    <mergeCell ref="P81:P84"/>
    <mergeCell ref="Q81:Q84"/>
    <mergeCell ref="AN15:AN17"/>
    <mergeCell ref="AN18:AN19"/>
    <mergeCell ref="AO18:AO19"/>
    <mergeCell ref="AP18:AP19"/>
    <mergeCell ref="AI10:AI12"/>
    <mergeCell ref="AJ10:AJ12"/>
    <mergeCell ref="AK10:AK12"/>
    <mergeCell ref="AO3:AO5"/>
    <mergeCell ref="P73:P74"/>
    <mergeCell ref="Q73:Q74"/>
    <mergeCell ref="AD157:AD159"/>
    <mergeCell ref="AE157:AE159"/>
    <mergeCell ref="AF157:AF159"/>
    <mergeCell ref="AI157:AI159"/>
    <mergeCell ref="AN9:AN11"/>
    <mergeCell ref="AO9:AO11"/>
    <mergeCell ref="P92:P94"/>
    <mergeCell ref="Q92:Q94"/>
    <mergeCell ref="T90:T109"/>
    <mergeCell ref="Y91:Y92"/>
    <mergeCell ref="Z91:Z92"/>
    <mergeCell ref="AA91:AA92"/>
    <mergeCell ref="Q89:Q91"/>
    <mergeCell ref="Y89:Y90"/>
    <mergeCell ref="Z89:Z90"/>
    <mergeCell ref="AA89:AA90"/>
    <mergeCell ref="AO15:AO17"/>
    <mergeCell ref="Y100:Y102"/>
    <mergeCell ref="Z100:Z102"/>
    <mergeCell ref="Y103:Y104"/>
    <mergeCell ref="AA100:AA102"/>
    <mergeCell ref="AJ157:AJ159"/>
    <mergeCell ref="AK157:AK159"/>
    <mergeCell ref="AD74:AD75"/>
    <mergeCell ref="AE74:AE75"/>
    <mergeCell ref="AF74:AF75"/>
    <mergeCell ref="O76:O79"/>
    <mergeCell ref="P76:P79"/>
    <mergeCell ref="Q76:Q79"/>
    <mergeCell ref="AN3:AN5"/>
    <mergeCell ref="O92:O94"/>
    <mergeCell ref="Y110:Y112"/>
    <mergeCell ref="Z110:Z112"/>
    <mergeCell ref="AA110:AA112"/>
    <mergeCell ref="AN40:AN42"/>
    <mergeCell ref="T116:T117"/>
    <mergeCell ref="U116:U117"/>
    <mergeCell ref="V116:V117"/>
    <mergeCell ref="V128:V130"/>
    <mergeCell ref="Y128:Y129"/>
    <mergeCell ref="Z128:Z129"/>
    <mergeCell ref="AA128:AA129"/>
    <mergeCell ref="O133:O134"/>
    <mergeCell ref="P133:P134"/>
    <mergeCell ref="Q133:Q134"/>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J145:AJ147"/>
    <mergeCell ref="AK145:AK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P64:P66"/>
    <mergeCell ref="Q64:Q66"/>
    <mergeCell ref="AE145:AE148"/>
    <mergeCell ref="AF145:AF148"/>
    <mergeCell ref="AI145:AI147"/>
    <mergeCell ref="P67:P68"/>
    <mergeCell ref="Q67:Q68"/>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D57:AD58"/>
    <mergeCell ref="AE57:AE58"/>
    <mergeCell ref="AF57:AF58"/>
    <mergeCell ref="T58:T59"/>
    <mergeCell ref="U58:U59"/>
    <mergeCell ref="V58:V59"/>
    <mergeCell ref="T68:T69"/>
    <mergeCell ref="U68:U69"/>
    <mergeCell ref="V68:V69"/>
    <mergeCell ref="T71:T73"/>
    <mergeCell ref="U71:U73"/>
    <mergeCell ref="V71:V73"/>
    <mergeCell ref="AD134:AD144"/>
    <mergeCell ref="V54:V55"/>
    <mergeCell ref="O57:O58"/>
    <mergeCell ref="P57:P58"/>
    <mergeCell ref="Q57:Q58"/>
    <mergeCell ref="O59:O62"/>
    <mergeCell ref="E63:E65"/>
    <mergeCell ref="F63:F65"/>
    <mergeCell ref="G63:G65"/>
    <mergeCell ref="O64:O66"/>
    <mergeCell ref="O67:O68"/>
    <mergeCell ref="O70:O72"/>
    <mergeCell ref="P70:P72"/>
    <mergeCell ref="Q70:Q72"/>
    <mergeCell ref="O73:O74"/>
    <mergeCell ref="G92:G93"/>
    <mergeCell ref="E100:E101"/>
    <mergeCell ref="F100:F101"/>
    <mergeCell ref="E96:E97"/>
    <mergeCell ref="F96:F97"/>
    <mergeCell ref="G96:G97"/>
    <mergeCell ref="G100:G101"/>
    <mergeCell ref="J100:J104"/>
    <mergeCell ref="K100:K104"/>
    <mergeCell ref="G44:G46"/>
    <mergeCell ref="E54:E55"/>
    <mergeCell ref="F54:F55"/>
    <mergeCell ref="G54:G55"/>
    <mergeCell ref="O54:O56"/>
    <mergeCell ref="P54:P56"/>
    <mergeCell ref="Q54:Q56"/>
    <mergeCell ref="T54:T55"/>
    <mergeCell ref="U54:U55"/>
    <mergeCell ref="J43:J45"/>
    <mergeCell ref="K43:K45"/>
    <mergeCell ref="L43:L45"/>
    <mergeCell ref="AD44:AD46"/>
    <mergeCell ref="E47:E49"/>
    <mergeCell ref="F47:F49"/>
    <mergeCell ref="G47:G49"/>
    <mergeCell ref="O47:O50"/>
    <mergeCell ref="P47:P50"/>
    <mergeCell ref="Q47:Q50"/>
    <mergeCell ref="J49:J50"/>
    <mergeCell ref="K49:K50"/>
    <mergeCell ref="L49:L50"/>
    <mergeCell ref="E50:E53"/>
    <mergeCell ref="F50:F53"/>
    <mergeCell ref="G50:G53"/>
    <mergeCell ref="J46:J47"/>
    <mergeCell ref="K46:K47"/>
    <mergeCell ref="L46:L47"/>
    <mergeCell ref="O51:O52"/>
    <mergeCell ref="P51:P52"/>
    <mergeCell ref="Q51:Q52"/>
    <mergeCell ref="E44:E46"/>
    <mergeCell ref="F44:F46"/>
    <mergeCell ref="AD122:AD123"/>
    <mergeCell ref="AE122:AE123"/>
    <mergeCell ref="AF122:AF123"/>
    <mergeCell ref="AI122:AI124"/>
    <mergeCell ref="AJ122:AJ124"/>
    <mergeCell ref="AK122:AK124"/>
    <mergeCell ref="Y44:Y45"/>
    <mergeCell ref="Z44:Z45"/>
    <mergeCell ref="AA44:AA45"/>
    <mergeCell ref="Y117:Y118"/>
    <mergeCell ref="Z117:Z118"/>
    <mergeCell ref="AA117:AA118"/>
    <mergeCell ref="Y115:Y116"/>
    <mergeCell ref="Z115:Z116"/>
    <mergeCell ref="AA115:AA116"/>
    <mergeCell ref="AK111:AK113"/>
    <mergeCell ref="AK108:AK110"/>
    <mergeCell ref="AK103:AK106"/>
    <mergeCell ref="AK99:AK102"/>
    <mergeCell ref="AK94:AK98"/>
    <mergeCell ref="AK87:AK91"/>
    <mergeCell ref="AE44:AE46"/>
    <mergeCell ref="AI125:AI127"/>
    <mergeCell ref="AJ125:AJ127"/>
    <mergeCell ref="AF44:AF46"/>
    <mergeCell ref="AK125:AK127"/>
    <mergeCell ref="AF114:AF115"/>
    <mergeCell ref="AI114:AI116"/>
    <mergeCell ref="AJ114:AJ116"/>
    <mergeCell ref="AK114:AK116"/>
    <mergeCell ref="AD118:AD119"/>
    <mergeCell ref="AE118:AE119"/>
    <mergeCell ref="AF118:AF119"/>
    <mergeCell ref="AI118:AI121"/>
    <mergeCell ref="AJ118:AJ121"/>
    <mergeCell ref="AK118:AK121"/>
    <mergeCell ref="AD116:AD117"/>
    <mergeCell ref="AE116:AE117"/>
    <mergeCell ref="AF116:AF117"/>
    <mergeCell ref="E31:E33"/>
    <mergeCell ref="F31:F33"/>
    <mergeCell ref="G31:G33"/>
    <mergeCell ref="O31:O33"/>
    <mergeCell ref="Y32:Y34"/>
    <mergeCell ref="Q34:Q35"/>
    <mergeCell ref="Y35:Y36"/>
    <mergeCell ref="AD114:AD115"/>
    <mergeCell ref="AE114:AE115"/>
    <mergeCell ref="Z32:Z34"/>
    <mergeCell ref="AA32:AA34"/>
    <mergeCell ref="AD36:AD37"/>
    <mergeCell ref="AE36:AE37"/>
    <mergeCell ref="AD38:AD40"/>
    <mergeCell ref="AE38:AE40"/>
    <mergeCell ref="Z35:Z36"/>
    <mergeCell ref="AA35:AA36"/>
    <mergeCell ref="E36:E38"/>
    <mergeCell ref="F36:F38"/>
    <mergeCell ref="G36:G38"/>
    <mergeCell ref="O36:O38"/>
    <mergeCell ref="P36:P38"/>
    <mergeCell ref="Q36:Q38"/>
    <mergeCell ref="J33:J38"/>
    <mergeCell ref="AD112:AD113"/>
    <mergeCell ref="AE112:AE113"/>
    <mergeCell ref="AF112:AF113"/>
    <mergeCell ref="AF36:AF37"/>
    <mergeCell ref="AF38:AF40"/>
    <mergeCell ref="AJ108:AJ110"/>
    <mergeCell ref="AI108:AI110"/>
    <mergeCell ref="AI103:AI106"/>
    <mergeCell ref="AJ103:AJ106"/>
    <mergeCell ref="AI99:AI102"/>
    <mergeCell ref="AJ99:AJ102"/>
    <mergeCell ref="AI94:AI98"/>
    <mergeCell ref="AJ94:AJ98"/>
    <mergeCell ref="AJ87:AJ91"/>
    <mergeCell ref="AE42:AE43"/>
    <mergeCell ref="AF42:AF43"/>
    <mergeCell ref="AI111:AI113"/>
    <mergeCell ref="AJ111:AJ113"/>
    <mergeCell ref="AD42:AD43"/>
    <mergeCell ref="AD109:AD110"/>
    <mergeCell ref="AE109:AE110"/>
    <mergeCell ref="AF109:AF110"/>
    <mergeCell ref="F24:F25"/>
    <mergeCell ref="G24:G25"/>
    <mergeCell ref="Y24:Y26"/>
    <mergeCell ref="Z24:Z26"/>
    <mergeCell ref="AA24:AA26"/>
    <mergeCell ref="F29:F30"/>
    <mergeCell ref="G29:G30"/>
    <mergeCell ref="Y29:Y31"/>
    <mergeCell ref="Z29:Z31"/>
    <mergeCell ref="AA29:AA31"/>
    <mergeCell ref="K33:K38"/>
    <mergeCell ref="L33:L38"/>
    <mergeCell ref="O34:O35"/>
    <mergeCell ref="P34:P35"/>
    <mergeCell ref="P31:P33"/>
    <mergeCell ref="Q31:Q33"/>
    <mergeCell ref="T32:T35"/>
    <mergeCell ref="AD28:AD29"/>
    <mergeCell ref="AE28:AE29"/>
    <mergeCell ref="AF28:AF29"/>
    <mergeCell ref="J41:J42"/>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G26:G27"/>
    <mergeCell ref="Y27:Y28"/>
    <mergeCell ref="Z27:Z28"/>
    <mergeCell ref="AA27:AA28"/>
    <mergeCell ref="E29:E30"/>
    <mergeCell ref="O21:O22"/>
    <mergeCell ref="P21:P22"/>
    <mergeCell ref="Q21:Q22"/>
    <mergeCell ref="G16:G17"/>
    <mergeCell ref="Y16:Y17"/>
    <mergeCell ref="Z16:Z17"/>
    <mergeCell ref="K15:K18"/>
    <mergeCell ref="L15:L18"/>
    <mergeCell ref="AD15:AD17"/>
    <mergeCell ref="AE15:AE17"/>
    <mergeCell ref="AD21:AD23"/>
    <mergeCell ref="AE101:AE102"/>
    <mergeCell ref="AE21:AE23"/>
    <mergeCell ref="U32:U35"/>
    <mergeCell ref="V32:V35"/>
    <mergeCell ref="AE99:AE100"/>
    <mergeCell ref="AD25:AF26"/>
    <mergeCell ref="K41:K42"/>
    <mergeCell ref="L41:L42"/>
    <mergeCell ref="O42:O44"/>
    <mergeCell ref="P42:P44"/>
    <mergeCell ref="Q42:Q44"/>
    <mergeCell ref="T42:T44"/>
    <mergeCell ref="U42:U44"/>
    <mergeCell ref="V42:V44"/>
    <mergeCell ref="Y42:Y43"/>
    <mergeCell ref="O39:O41"/>
    <mergeCell ref="AD99:AD100"/>
    <mergeCell ref="AA16:AA17"/>
    <mergeCell ref="AD101:AD102"/>
    <mergeCell ref="AF18:AF20"/>
    <mergeCell ref="Y18:Y20"/>
    <mergeCell ref="Z18:Z20"/>
    <mergeCell ref="AA18:AA20"/>
    <mergeCell ref="AD18:AD20"/>
    <mergeCell ref="AE18:AE20"/>
    <mergeCell ref="AF101:AF102"/>
    <mergeCell ref="AF21:AF23"/>
    <mergeCell ref="AF99:AF100"/>
    <mergeCell ref="Z42:Z43"/>
    <mergeCell ref="AA42:AA43"/>
    <mergeCell ref="AD93:AD95"/>
    <mergeCell ref="AE93:AE95"/>
    <mergeCell ref="AF93:AF95"/>
    <mergeCell ref="AE11:AE12"/>
    <mergeCell ref="AF11:AF12"/>
    <mergeCell ref="O8:O9"/>
    <mergeCell ref="P8:P9"/>
    <mergeCell ref="Q8:Q9"/>
    <mergeCell ref="E12:E13"/>
    <mergeCell ref="F12:F13"/>
    <mergeCell ref="G12:G13"/>
    <mergeCell ref="AD13:AD14"/>
    <mergeCell ref="AE13:AE14"/>
    <mergeCell ref="AF13:AF14"/>
    <mergeCell ref="E14:E15"/>
    <mergeCell ref="F14:F15"/>
    <mergeCell ref="G14:G15"/>
    <mergeCell ref="J15:J18"/>
    <mergeCell ref="J11:J12"/>
    <mergeCell ref="K11:K12"/>
    <mergeCell ref="L11:L12"/>
    <mergeCell ref="T11:T13"/>
    <mergeCell ref="U11:U13"/>
    <mergeCell ref="V11:V13"/>
    <mergeCell ref="AI87:AI91"/>
    <mergeCell ref="T4:T5"/>
    <mergeCell ref="U4:U5"/>
    <mergeCell ref="V4:V5"/>
    <mergeCell ref="Y4:Y5"/>
    <mergeCell ref="Z4:Z5"/>
    <mergeCell ref="P3:P5"/>
    <mergeCell ref="Q3:Q5"/>
    <mergeCell ref="AD3:AD4"/>
    <mergeCell ref="AE3:AE4"/>
    <mergeCell ref="AE8:AE10"/>
    <mergeCell ref="AF8:AF10"/>
    <mergeCell ref="AD11:AD12"/>
    <mergeCell ref="P10:P11"/>
    <mergeCell ref="Q10:Q11"/>
    <mergeCell ref="Y10:Y15"/>
    <mergeCell ref="Z10:Z15"/>
    <mergeCell ref="AA10:AA15"/>
    <mergeCell ref="AD8:AD10"/>
    <mergeCell ref="AF15:AF17"/>
    <mergeCell ref="P39:P41"/>
    <mergeCell ref="Q39:Q41"/>
    <mergeCell ref="AI26:AI27"/>
    <mergeCell ref="A1:C2"/>
    <mergeCell ref="E1:G2"/>
    <mergeCell ref="J1:L2"/>
    <mergeCell ref="O1:Q2"/>
    <mergeCell ref="T1:V2"/>
    <mergeCell ref="Y1:AA2"/>
    <mergeCell ref="AF3:AF4"/>
    <mergeCell ref="AD87:AD91"/>
    <mergeCell ref="AA4:AA5"/>
    <mergeCell ref="AD5:AD7"/>
    <mergeCell ref="AE5:AE7"/>
    <mergeCell ref="AF5:AF7"/>
    <mergeCell ref="AE87:AE91"/>
    <mergeCell ref="AF87:AF91"/>
    <mergeCell ref="E8:E9"/>
    <mergeCell ref="F8:F9"/>
    <mergeCell ref="G8:G9"/>
    <mergeCell ref="J8:J10"/>
    <mergeCell ref="K8:K10"/>
    <mergeCell ref="L8:L10"/>
    <mergeCell ref="E10:E11"/>
    <mergeCell ref="F10:F11"/>
    <mergeCell ref="G10:G11"/>
    <mergeCell ref="O10:O20"/>
    <mergeCell ref="AD1:AF2"/>
    <mergeCell ref="AD85:AF86"/>
    <mergeCell ref="AI85:AK86"/>
    <mergeCell ref="E3:E4"/>
    <mergeCell ref="F3:F4"/>
    <mergeCell ref="G3:G4"/>
    <mergeCell ref="J3:J4"/>
    <mergeCell ref="K3:K4"/>
    <mergeCell ref="L3:L4"/>
    <mergeCell ref="O3:O5"/>
    <mergeCell ref="E5:E7"/>
    <mergeCell ref="F5:F7"/>
    <mergeCell ref="G5:G7"/>
    <mergeCell ref="J5:J7"/>
    <mergeCell ref="K5:K7"/>
    <mergeCell ref="L5:L7"/>
    <mergeCell ref="O6:O7"/>
    <mergeCell ref="AA6:AA9"/>
    <mergeCell ref="P6:P7"/>
    <mergeCell ref="Q6:Q7"/>
    <mergeCell ref="Y6:Y9"/>
    <mergeCell ref="Z6:Z9"/>
    <mergeCell ref="E16:E17"/>
    <mergeCell ref="F16:F17"/>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indexed="29"/>
  </sheetPr>
  <dimension ref="A1:AV180"/>
  <sheetViews>
    <sheetView showGridLines="0" view="pageBreakPreview" zoomScaleNormal="85" zoomScaleSheetLayoutView="100" zoomScalePageLayoutView="55" workbookViewId="0" xr3:uid="{F4A53677-9E12-59C4-BAB1-211CDE2C826E}">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(2014)'!H3="", "", 'Camping (2014)'!H3)</f>
        <v/>
      </c>
      <c r="H3" s="63"/>
      <c r="I3" s="63"/>
      <c r="J3" s="297">
        <f>'Citizenship in the World'!B3</f>
        <v>1</v>
      </c>
      <c r="K3" s="296" t="str">
        <f>'Citizenship in the World'!C3</f>
        <v>Explain what citizenship in the world means to you and what you think it takes to be a good world citizen.</v>
      </c>
      <c r="L3" s="298" t="str">
        <f>IF('Citizenship in the World'!H3="","",'Citizenship in the World'!H3)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IF(Cooking!H3="","",Cooking!H3)</f>
        <v/>
      </c>
      <c r="R3" s="63"/>
      <c r="S3" s="63"/>
      <c r="T3" s="184">
        <f>'Emergency Prepedness'!B3</f>
        <v>1</v>
      </c>
      <c r="U3" s="183" t="str">
        <f>'Emergency Prepedness'!C3</f>
        <v>Earn the First Aid merit badge.</v>
      </c>
      <c r="V3" s="185" t="str">
        <f>IF('Emergency Prepedness'!H3="","",'Emergency Prepedness'!H3)</f>
        <v/>
      </c>
      <c r="W3" s="63"/>
      <c r="X3" s="63"/>
      <c r="Y3" s="184" t="str">
        <f>'Environmental Science'!B45</f>
        <v>G3</v>
      </c>
      <c r="Z3" s="183" t="str">
        <f>'Environmental Science'!C45</f>
        <v>Hive a swarm OR divide at least one colony of honey bees.  Explain how a hive is constructed.</v>
      </c>
      <c r="AA3" s="185" t="str">
        <f>IF('Environmental Science'!H45="","",'Environmental Science'!H45)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(2016)'!H3="","",'Hiking (2016)'!H3)</f>
        <v/>
      </c>
      <c r="AG3" s="63"/>
      <c r="AH3" s="63"/>
      <c r="AI3" s="186" t="str">
        <f>'Personal Management'!B3</f>
        <v>1a.</v>
      </c>
      <c r="AJ3" s="183" t="str">
        <f>'Personal Management'!C3</f>
        <v>Choose an item that your family might want to purchase that is considered a major expense.</v>
      </c>
      <c r="AK3" s="187" t="str">
        <f>IF('Personal Management'!H3="","",'Personal Management'!H3)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Prepedness'!H4="","",'Emergency Prepedness'!H4)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Science'!H46="","",'Environmental Science'!H46)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Management'!H4="","",'Personal Management'!H4)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(2014)'!H4="", "", 'Camping (2014)'!H4)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World'!H4="","",'Citizenship in the World'!H4)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(2016)'!H4="","",'Hiking (2016)'!H4)</f>
        <v/>
      </c>
      <c r="AG5" s="63"/>
      <c r="AH5" s="63"/>
      <c r="AI5" s="186" t="str">
        <f>'Personal Management'!B5</f>
        <v>i</v>
      </c>
      <c r="AJ5" s="188" t="str">
        <f>'Personal Management'!C5</f>
        <v>Discuss the plan with your merit badge counselor.</v>
      </c>
      <c r="AK5" s="187" t="str">
        <f>IF('Personal Management'!H5="","",'Personal Management'!H5)</f>
        <v/>
      </c>
      <c r="AL5" s="63"/>
      <c r="AM5" s="63"/>
      <c r="AN5" s="291"/>
      <c r="AO5" s="290"/>
      <c r="AP5" s="292"/>
      <c r="AQ5" s="63"/>
    </row>
    <row r="6" spans="1:43" ht="12.75" customHeight="1" x14ac:dyDescent="0.15">
      <c r="A6" s="71" t="s">
        <v>80</v>
      </c>
      <c r="B6" s="178" t="s">
        <v>15</v>
      </c>
      <c r="C6" s="72" t="str">
        <f>'Camping (2014)'!H2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IF(Cooking!H4="","",Cooking!H4)</f>
        <v/>
      </c>
      <c r="R6" s="78"/>
      <c r="S6" s="78"/>
      <c r="T6" s="184" t="str">
        <f>'Emergency Prepedness'!B5</f>
        <v>i</v>
      </c>
      <c r="U6" s="188" t="str">
        <f>'Emergency Prepedness'!C5</f>
        <v>Prepare for emergency situations.</v>
      </c>
      <c r="V6" s="185" t="str">
        <f>IF('Emergency Prepedness'!H5="","",'Emergency Prepedness'!H5)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Science'!H47="","",'Environmental Science'!H47)</f>
        <v/>
      </c>
      <c r="AB6" s="78"/>
      <c r="AC6" s="78"/>
      <c r="AD6" s="291"/>
      <c r="AE6" s="290"/>
      <c r="AF6" s="292"/>
      <c r="AG6" s="78"/>
      <c r="AH6" s="78"/>
      <c r="AI6" s="186" t="str">
        <f>'Personal Management'!B6</f>
        <v>ii</v>
      </c>
      <c r="AJ6" s="188" t="str">
        <f>'Personal Management'!C6</f>
        <v>Discuss the plan with your family.</v>
      </c>
      <c r="AK6" s="187" t="str">
        <f>IF('Personal Management'!H6="","",'Personal Management'!H6)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Community'!H2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Prepedness'!H6="","",'Emergency Prepedness'!H6)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Management'!H7="","",'Personal Management'!H7)</f>
        <v/>
      </c>
      <c r="AL7" s="78"/>
      <c r="AM7" s="78"/>
      <c r="AN7" s="291"/>
      <c r="AO7" s="315"/>
      <c r="AP7" s="292"/>
      <c r="AQ7" s="78"/>
    </row>
    <row r="8" spans="1:43" ht="12.75" customHeight="1" x14ac:dyDescent="0.15">
      <c r="A8" s="71" t="s">
        <v>76</v>
      </c>
      <c r="B8" s="178" t="s">
        <v>35</v>
      </c>
      <c r="C8" s="72" t="str">
        <f>'Citizenship in the Nation'!H2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(2014)'!H5="", "", 'Camping (2014)'!H5)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World'!H5="","",'Citizenship in the World'!H5)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IF(Cooking!H5="","",Cooking!H5)</f>
        <v/>
      </c>
      <c r="R8" s="78"/>
      <c r="S8" s="78"/>
      <c r="T8" s="184" t="str">
        <f>'Emergency Prepedness'!B7</f>
        <v>iii</v>
      </c>
      <c r="U8" s="188" t="str">
        <f>'Emergency Prepedness'!C7</f>
        <v>Recover from emergency situations.</v>
      </c>
      <c r="V8" s="185" t="str">
        <f>IF('Emergency Prepedness'!H7="","",'Emergency Prepedness'!H7)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(2016)'!H5="","",'Hiking (2016)'!H5)</f>
        <v/>
      </c>
      <c r="AG8" s="78"/>
      <c r="AH8" s="78"/>
      <c r="AI8" s="186" t="str">
        <f>'Personal Management'!B8</f>
        <v>1c</v>
      </c>
      <c r="AJ8" s="183" t="str">
        <f>'Personal Management'!C8</f>
        <v>Develop a written shopping strategy for the purchase identified in requirement 1a.</v>
      </c>
      <c r="AK8" s="187" t="str">
        <f>IF('Personal Management'!H8="","",'Personal Management'!H8)</f>
        <v/>
      </c>
      <c r="AL8" s="78"/>
      <c r="AM8" s="78"/>
      <c r="AN8" s="291"/>
      <c r="AO8" s="315"/>
      <c r="AP8" s="292"/>
      <c r="AQ8" s="78"/>
    </row>
    <row r="9" spans="1:43" ht="12.75" customHeight="1" x14ac:dyDescent="0.15">
      <c r="A9" s="71" t="s">
        <v>81</v>
      </c>
      <c r="B9" s="178" t="s">
        <v>38</v>
      </c>
      <c r="C9" s="72" t="str">
        <f>'Citizenship in the World'!H2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Prepedness'!H8="","",'Emergency Prepedness'!H8)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Management'!H9="","",'Personal Management'!H9)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Communication!H2</f>
        <v/>
      </c>
      <c r="D10" s="78"/>
      <c r="E10" s="304">
        <f>'Camping (2014)'!B6</f>
        <v>3</v>
      </c>
      <c r="F10" s="300" t="str">
        <f>'Camping (2014)'!C6</f>
        <v>Make a written plan for an overnight trek and show how to get to your camping spot using a topographical map and either a compass OR GPS receiver.</v>
      </c>
      <c r="G10" s="302" t="str">
        <f>IF('Camping (2014)'!H6="", "", 'Camping (2014)'!H6)</f>
        <v/>
      </c>
      <c r="H10" s="78"/>
      <c r="I10" s="78"/>
      <c r="J10" s="297"/>
      <c r="K10" s="296"/>
      <c r="L10" s="298"/>
      <c r="N10" s="78"/>
      <c r="O10" s="313" t="str">
        <f>Cooking!B6</f>
        <v>1d</v>
      </c>
      <c r="P10" s="290" t="str">
        <f>Cooking!C6</f>
        <v>Describe the following food-related illnesses and tell what you can do to help prevent each from happening:</v>
      </c>
      <c r="Q10" s="314" t="str">
        <f>IF(Cooking!H6="","",Cooking!H6)</f>
        <v/>
      </c>
      <c r="R10" s="78"/>
      <c r="S10" s="78"/>
      <c r="T10" s="184" t="str">
        <f>'Emergency Prepedness'!B9</f>
        <v>v</v>
      </c>
      <c r="U10" s="188" t="str">
        <f>'Emergency Prepedness'!C9</f>
        <v>Mitigate losses in emergency situations.</v>
      </c>
      <c r="V10" s="185" t="str">
        <f>IF('Emergency Prepedness'!H9="","",'Emergency Prepedness'!H9)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Science'!H48="","",'Environmental Science'!H48)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Management'!H10="","",'Personal Management'!H10)</f>
        <v/>
      </c>
      <c r="AL10" s="78"/>
      <c r="AM10" s="78"/>
      <c r="AN10" s="291"/>
      <c r="AO10" s="315"/>
      <c r="AP10" s="292"/>
      <c r="AQ10" s="78"/>
    </row>
    <row r="11" spans="1:43" ht="12.75" customHeight="1" x14ac:dyDescent="0.15">
      <c r="A11" s="71" t="s">
        <v>3</v>
      </c>
      <c r="B11" s="178" t="s">
        <v>808</v>
      </c>
      <c r="C11" s="72" t="str">
        <f>Cooking!H2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World'!H6="","",'Citizenship in the World'!H6)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Prepedness'!H10="","",'Emergency Prepedness'!H10)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(2016)'!H6="","",'Hiking (2016)'!H6)</f>
        <v/>
      </c>
      <c r="AG11" s="78"/>
      <c r="AH11" s="78"/>
      <c r="AI11" s="291"/>
      <c r="AJ11" s="315"/>
      <c r="AK11" s="292"/>
      <c r="AL11" s="78"/>
      <c r="AM11" s="78"/>
      <c r="AN11" s="291"/>
      <c r="AO11" s="315"/>
      <c r="AP11" s="292"/>
      <c r="AQ11" s="78"/>
    </row>
    <row r="12" spans="1:43" ht="12.75" customHeight="1" x14ac:dyDescent="0.15">
      <c r="A12" s="71" t="s">
        <v>85</v>
      </c>
      <c r="B12" s="178" t="s">
        <v>26</v>
      </c>
      <c r="C12" s="72" t="str">
        <f>Cycling!H2</f>
        <v/>
      </c>
      <c r="D12" s="78"/>
      <c r="E12" s="297" t="str">
        <f>'Camping (2014)'!B7</f>
        <v>4a</v>
      </c>
      <c r="F12" s="296" t="str">
        <f>'Camping (2014)'!C7</f>
        <v>Make a duty roster showing how your patrol is organized for an actual overnight campout.  List assignments for each member.</v>
      </c>
      <c r="G12" s="298" t="str">
        <f>IF('Camping (2014)'!H7="", "", 'Camping (2014)'!H7)</f>
        <v/>
      </c>
      <c r="H12" s="78"/>
      <c r="I12" s="78"/>
      <c r="J12" s="297"/>
      <c r="K12" s="296"/>
      <c r="L12" s="298"/>
      <c r="N12" s="78"/>
      <c r="O12" s="313"/>
      <c r="P12" s="188" t="str">
        <f>Cooking!C7</f>
        <v>1) Salmonella</v>
      </c>
      <c r="Q12" s="185" t="str">
        <f>IF(Cooking!H7="","",Cooking!H7)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Prepedness'!H2</f>
        <v/>
      </c>
      <c r="D13" s="78"/>
      <c r="E13" s="297"/>
      <c r="F13" s="296"/>
      <c r="G13" s="298"/>
      <c r="H13" s="78"/>
      <c r="I13" s="78"/>
      <c r="J13" s="190">
        <f>'Citizenship in the World'!B7</f>
        <v>4</v>
      </c>
      <c r="K13" s="189" t="str">
        <f>'Citizenship in the World'!C7</f>
        <v>Do TWO of the following</v>
      </c>
      <c r="L13" s="191" t="str">
        <f>IF('Citizenship in the World'!H7="","",'Citizenship in the World'!H7)</f>
        <v/>
      </c>
      <c r="N13" s="78"/>
      <c r="O13" s="313"/>
      <c r="P13" s="188" t="str">
        <f>Cooking!C8</f>
        <v>2) Staphylococcal aureus (staph)</v>
      </c>
      <c r="Q13" s="185" t="str">
        <f>IF(Cooking!H8="","",Cooking!H8)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Management'!H11="","",'Personal Management'!H11)</f>
        <v/>
      </c>
      <c r="AL13" s="78"/>
      <c r="AM13" s="78"/>
      <c r="AN13" s="291"/>
      <c r="AO13" s="315"/>
      <c r="AP13" s="292"/>
      <c r="AQ13" s="78"/>
    </row>
    <row r="14" spans="1:43" ht="12.75" customHeight="1" x14ac:dyDescent="0.15">
      <c r="A14" s="71" t="s">
        <v>97</v>
      </c>
      <c r="B14" s="178" t="s">
        <v>28</v>
      </c>
      <c r="C14" s="72" t="str">
        <f>'Environmental Science'!H2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(2014)'!H8="", "", 'Camping (2014)'!H8)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World'!H8="","",'Citizenship in the World'!H8)</f>
        <v/>
      </c>
      <c r="N14" s="78"/>
      <c r="O14" s="313"/>
      <c r="P14" s="188" t="str">
        <f>Cooking!C9</f>
        <v>3) Escherichia coli (E. coli)</v>
      </c>
      <c r="Q14" s="185" t="str">
        <f>IF(Cooking!H9="","",Cooking!H9)</f>
        <v/>
      </c>
      <c r="R14" s="78"/>
      <c r="S14" s="78"/>
      <c r="T14" s="184" t="str">
        <f>'Emergency Prepedness'!B11</f>
        <v>i</v>
      </c>
      <c r="U14" s="188" t="str">
        <f>'Emergency Prepedness'!C11</f>
        <v>Home kitchen fire.</v>
      </c>
      <c r="V14" s="185" t="str">
        <f>IF('Emergency Prepedness'!H11="","",'Emergency Prepedness'!H11)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Life'!H2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World'!H9="","",'Citizenship in the World'!H9)</f>
        <v/>
      </c>
      <c r="N15" s="78"/>
      <c r="O15" s="313"/>
      <c r="P15" s="188" t="str">
        <f>Cooking!C10</f>
        <v>4) Clostridium botulinum (Botulism)</v>
      </c>
      <c r="Q15" s="185" t="str">
        <f>IF(Cooking!H10="","",Cooking!H10)</f>
        <v/>
      </c>
      <c r="R15" s="78"/>
      <c r="S15" s="78"/>
      <c r="T15" s="184" t="str">
        <f>'Emergency Prepedness'!B12</f>
        <v>ii</v>
      </c>
      <c r="U15" s="188" t="str">
        <f>'Emergency Prepedness'!C12</f>
        <v>Home basement/storage room/garage fire.</v>
      </c>
      <c r="V15" s="185" t="str">
        <f>IF('Emergency Prepedness'!H12="","",'Emergency Prepedness'!H12)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(2016)'!H7="","",'Hiking (2016)'!H7)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Aid'!H2</f>
        <v/>
      </c>
      <c r="D16" s="78"/>
      <c r="E16" s="297" t="str">
        <f>'Camping (2014)'!B9</f>
        <v>5a</v>
      </c>
      <c r="F16" s="296" t="str">
        <f>'Camping (2014)'!C9</f>
        <v>Prepare a list of clothing you would need for overnight campouts in both warm and cold weather.  Explain the term "layering".</v>
      </c>
      <c r="G16" s="298" t="str">
        <f>IF('Camping (2014)'!H9="", "", 'Camping (2014)'!H9)</f>
        <v/>
      </c>
      <c r="H16" s="78"/>
      <c r="I16" s="78"/>
      <c r="J16" s="297"/>
      <c r="K16" s="306"/>
      <c r="L16" s="298"/>
      <c r="N16" s="78"/>
      <c r="O16" s="313"/>
      <c r="P16" s="188" t="str">
        <f>Cooking!C11</f>
        <v>5) Campylobacter jejuni</v>
      </c>
      <c r="Q16" s="185" t="str">
        <f>IF(Cooking!H11="","",Cooking!H11)</f>
        <v/>
      </c>
      <c r="R16" s="78"/>
      <c r="S16" s="78"/>
      <c r="T16" s="184" t="str">
        <f>'Emergency Prepedness'!B13</f>
        <v>iii</v>
      </c>
      <c r="U16" s="188" t="str">
        <f>'Emergency Prepedness'!C13</f>
        <v>Explosion in the home.</v>
      </c>
      <c r="V16" s="185" t="str">
        <f>IF('Emergency Prepedness'!H13="","",'Emergency Prepedness'!H13)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Science'!H49="","",'Environmental Science'!H49)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(2016)'!H2</f>
        <v/>
      </c>
      <c r="D17" s="63"/>
      <c r="E17" s="297"/>
      <c r="F17" s="296"/>
      <c r="G17" s="298"/>
      <c r="H17" s="63"/>
      <c r="I17" s="63"/>
      <c r="J17" s="297"/>
      <c r="K17" s="306"/>
      <c r="L17" s="298"/>
      <c r="N17" s="63"/>
      <c r="O17" s="313"/>
      <c r="P17" s="188" t="str">
        <f>Cooking!C12</f>
        <v>6) Hepatitis</v>
      </c>
      <c r="Q17" s="185" t="str">
        <f>IF(Cooking!H12="","",Cooking!H12)</f>
        <v/>
      </c>
      <c r="R17" s="63"/>
      <c r="S17" s="63"/>
      <c r="T17" s="184" t="str">
        <f>'Emergency Prepedness'!B14</f>
        <v>iv</v>
      </c>
      <c r="U17" s="188" t="str">
        <f>'Emergency Prepedness'!C14</f>
        <v>Automobile crash.</v>
      </c>
      <c r="V17" s="185" t="str">
        <f>IF('Emergency Prepedness'!H14="","",'Emergency Prepedness'!H14)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Management'!H12="","",'Personal Management'!H12)</f>
        <v/>
      </c>
      <c r="AL17" s="63"/>
      <c r="AM17" s="63"/>
      <c r="AN17" s="291"/>
      <c r="AO17" s="315"/>
      <c r="AP17" s="292"/>
      <c r="AQ17" s="63"/>
    </row>
    <row r="18" spans="1:48" ht="12.75" customHeight="1" x14ac:dyDescent="0.15">
      <c r="A18" s="71" t="s">
        <v>92</v>
      </c>
      <c r="B18" s="178" t="s">
        <v>22</v>
      </c>
      <c r="C18" s="72" t="str">
        <f>Lifesaving!H2</f>
        <v/>
      </c>
      <c r="D18" s="63"/>
      <c r="E18" s="297" t="str">
        <f>'Camping (2014)'!B10</f>
        <v>5b</v>
      </c>
      <c r="F18" s="296" t="str">
        <f>'Camping (2014)'!C10</f>
        <v>Discuss the footwear for different kinds of weather and how the right footwear is important for protecting your feet.</v>
      </c>
      <c r="G18" s="298" t="str">
        <f>IF('Camping (2014)'!H10="", "", 'Camping (2014)'!H10)</f>
        <v/>
      </c>
      <c r="H18" s="63"/>
      <c r="I18" s="63"/>
      <c r="J18" s="297"/>
      <c r="K18" s="306"/>
      <c r="L18" s="298"/>
      <c r="N18" s="63"/>
      <c r="O18" s="313"/>
      <c r="P18" s="188" t="str">
        <f>Cooking!C13</f>
        <v>7) Listeria monocytogenes</v>
      </c>
      <c r="Q18" s="185" t="str">
        <f>IF(Cooking!H13="","",Cooking!H13)</f>
        <v/>
      </c>
      <c r="R18" s="63"/>
      <c r="S18" s="63"/>
      <c r="T18" s="184" t="str">
        <f>'Emergency Prepedness'!B15</f>
        <v>v</v>
      </c>
      <c r="U18" s="188" t="str">
        <f>'Emergency Prepedness'!C15</f>
        <v>Food-borne disease (food poisoning).</v>
      </c>
      <c r="V18" s="185" t="str">
        <f>IF('Emergency Prepedness'!H15="","",'Emergency Prepedness'!H15)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Science'!H50="","",'Environmental Science'!H50)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(2016)'!H8="","",'Hiking (2016)'!H8)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Fitness'!H2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World'!H10="","",'Citizenship in the World'!H10)</f>
        <v/>
      </c>
      <c r="N19" s="63"/>
      <c r="O19" s="313"/>
      <c r="P19" s="188" t="str">
        <f>Cooking!C14</f>
        <v>8) Cryptosporidium</v>
      </c>
      <c r="Q19" s="185" t="str">
        <f>IF(Cooking!H14="","",Cooking!H14)</f>
        <v/>
      </c>
      <c r="R19" s="63"/>
      <c r="S19" s="63"/>
      <c r="T19" s="184" t="str">
        <f>'Emergency Prepedness'!B16</f>
        <v>vi</v>
      </c>
      <c r="U19" s="188" t="str">
        <f>'Emergency Prepedness'!C16</f>
        <v>Fire or explosion in a public place.</v>
      </c>
      <c r="V19" s="185" t="str">
        <f>IF('Emergency Prepedness'!H16="","",'Emergency Prepedness'!H16)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Management'!H2</f>
        <v/>
      </c>
      <c r="D20" s="63"/>
      <c r="E20" s="190" t="str">
        <f>'Camping (2014)'!B11</f>
        <v>5c</v>
      </c>
      <c r="F20" s="189" t="str">
        <f>'Camping (2014)'!C11</f>
        <v>Explain the proper care and storage of camping equipment.</v>
      </c>
      <c r="G20" s="191" t="str">
        <f>IF('Camping (2014)'!H11="", "", 'Camping (2014)'!H11)</f>
        <v/>
      </c>
      <c r="H20" s="63"/>
      <c r="I20" s="63"/>
      <c r="J20" s="297"/>
      <c r="K20" s="306"/>
      <c r="L20" s="298"/>
      <c r="N20" s="63"/>
      <c r="O20" s="313"/>
      <c r="P20" s="188" t="str">
        <f>Cooking!C15</f>
        <v>9) Norovirus</v>
      </c>
      <c r="Q20" s="185" t="str">
        <f>IF(Cooking!H15="","",Cooking!H15)</f>
        <v/>
      </c>
      <c r="R20" s="63"/>
      <c r="S20" s="63"/>
      <c r="T20" s="184" t="str">
        <f>'Emergency Prepedness'!B17</f>
        <v>vii</v>
      </c>
      <c r="U20" s="188" t="str">
        <f>'Emergency Prepedness'!C17</f>
        <v>Vehicle stalled in the desert.</v>
      </c>
      <c r="V20" s="185" t="str">
        <f>IF('Emergency Prepedness'!H17="","",'Emergency Prepedness'!H17)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Management'!H13="","",'Personal Management'!H13)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Sustainability!H2</f>
        <v/>
      </c>
      <c r="D21" s="63"/>
      <c r="E21" s="194" t="str">
        <f>'Camping (2014)'!B12</f>
        <v>5d</v>
      </c>
      <c r="F21" s="192" t="str">
        <f>'Camping (2014)'!C12</f>
        <v>List the outdoor essentials necessary for any campout, and explain why each item is needed.</v>
      </c>
      <c r="G21" s="193" t="str">
        <f>IF('Camping (2014)'!H12="", "", 'Camping (2014)'!H12)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IF(Cooking!H16="","",Cooking!H16)</f>
        <v/>
      </c>
      <c r="R21" s="63"/>
      <c r="S21" s="63"/>
      <c r="T21" s="184" t="str">
        <f>'Emergency Prepedness'!B18</f>
        <v>viii</v>
      </c>
      <c r="U21" s="188" t="str">
        <f>'Emergency Prepedness'!C18</f>
        <v>Vehicle trapped in a blizzard.</v>
      </c>
      <c r="V21" s="185" t="str">
        <f>IF('Emergency Prepedness'!H18="","",'Emergency Prepedness'!H18)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(2016)'!H9="","",'Hiking (2016)'!H9)</f>
        <v/>
      </c>
      <c r="AG21" s="63"/>
      <c r="AH21" s="63"/>
      <c r="AI21" s="186" t="str">
        <f>'Personal Management'!B14</f>
        <v>a</v>
      </c>
      <c r="AJ21" s="188" t="str">
        <f>'Personal Management'!C14</f>
        <v>The emotions you feel when you receive money.</v>
      </c>
      <c r="AK21" s="187" t="str">
        <f>IF('Personal Management'!H14="","",'Personal Management'!H14)</f>
        <v/>
      </c>
      <c r="AL21" s="63"/>
      <c r="AM21" s="63"/>
      <c r="AN21" s="291"/>
      <c r="AO21" s="315"/>
      <c r="AP21" s="292"/>
      <c r="AQ21" s="63"/>
    </row>
    <row r="22" spans="1:48" ht="12.75" customHeight="1" x14ac:dyDescent="0.15">
      <c r="A22" s="71" t="s">
        <v>89</v>
      </c>
      <c r="B22" s="178" t="s">
        <v>88</v>
      </c>
      <c r="C22" s="72" t="str">
        <f>Swimming!H2</f>
        <v/>
      </c>
      <c r="D22" s="73"/>
      <c r="E22" s="297" t="str">
        <f>'Camping (2014)'!B13</f>
        <v>5e</v>
      </c>
      <c r="F22" s="296" t="str">
        <f>'Camping (2014)'!C13</f>
        <v>Present yourself to your Scoutmaster with your pack for inspection.  Be correctly clothed and equipped for an overnight campout.</v>
      </c>
      <c r="G22" s="298" t="str">
        <f>IF('Camping (2014)'!H13="", "", 'Camping (2014)'!H13)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Prepedness'!H19="","",'Emergency Prepedness'!H19)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Management'!H15="","",'Personal Management'!H15)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IF(Cooking!H17="","",Cooking!H17)</f>
        <v/>
      </c>
      <c r="R23" s="74"/>
      <c r="S23" s="74"/>
      <c r="T23" s="184" t="str">
        <f>'Emergency Prepedness'!B20</f>
        <v>x</v>
      </c>
      <c r="U23" s="188" t="str">
        <f>'Emergency Prepedness'!C20</f>
        <v>Mountain/backcountry accident.</v>
      </c>
      <c r="V23" s="185" t="str">
        <f>IF('Emergency Prepedness'!H20="","",'Emergency Prepedness'!H20)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Management'!H16="","",'Personal Management'!H16)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(2014)'!H14="", "", 'Camping (2014)'!H14)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Prepedness'!H21="","",'Emergency Prepedness'!H21)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Life'!H3="","",'Family Life'!H3)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IF(Cooking!H18="","",Cooking!H18)</f>
        <v/>
      </c>
      <c r="R25" s="78"/>
      <c r="S25" s="78"/>
      <c r="T25" s="184" t="str">
        <f>'Emergency Prepedness'!B22</f>
        <v>xii</v>
      </c>
      <c r="U25" s="188" t="str">
        <f>'Emergency Prepedness'!C22</f>
        <v>Gas leak in a home or a building.</v>
      </c>
      <c r="V25" s="185" t="str">
        <f>IF('Emergency Prepedness'!H22="","",'Emergency Prepedness'!H22)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Management'!H17="","",'Personal Management'!H17)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(2014)'!H15="", "", 'Camping (2014)'!H15)</f>
        <v/>
      </c>
      <c r="H26" s="78"/>
      <c r="I26" s="78"/>
      <c r="J26" s="297"/>
      <c r="K26" s="306"/>
      <c r="L26" s="298"/>
      <c r="N26" s="78"/>
      <c r="O26" s="313"/>
      <c r="P26" s="188" t="str">
        <f>Cooking!C19</f>
        <v>2) Vegetables</v>
      </c>
      <c r="Q26" s="185" t="str">
        <f>IF(Cooking!H19="","",Cooking!H19)</f>
        <v/>
      </c>
      <c r="R26" s="78"/>
      <c r="S26" s="78"/>
      <c r="T26" s="184" t="str">
        <f>'Emergency Prepedness'!B23</f>
        <v>xiii</v>
      </c>
      <c r="U26" s="188" t="str">
        <f>'Emergency Prepedness'!C23</f>
        <v>Tornado or hurricane.</v>
      </c>
      <c r="V26" s="185" t="str">
        <f>IF('Emergency Prepedness'!H23="","",'Emergency Prepedness'!H23)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Management'!H18="","",'Personal Management'!H18)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IF(Cooking!H20="","",Cooking!H20)</f>
        <v/>
      </c>
      <c r="R27" s="78"/>
      <c r="S27" s="78"/>
      <c r="T27" s="184" t="str">
        <f>'Emergency Prepedness'!B24</f>
        <v>xiv</v>
      </c>
      <c r="U27" s="188" t="str">
        <f>'Emergency Prepedness'!C24</f>
        <v>Major flood.</v>
      </c>
      <c r="V27" s="185" t="str">
        <f>IF('Emergency Prepedness'!H24="","",'Emergency Prepedness'!H24)</f>
        <v/>
      </c>
      <c r="W27" s="78"/>
      <c r="X27" s="78"/>
      <c r="Y27" s="313">
        <f>'Family Life'!B4</f>
        <v>2</v>
      </c>
      <c r="Z27" s="290" t="str">
        <f>'Family Life'!C4</f>
        <v>List several reasons why you are important to your family and discuss this with your parents or guardians and with your merit badge counselor.</v>
      </c>
      <c r="AA27" s="314" t="str">
        <f>IF('Family Life'!H4="","",'Family Life'!H4)</f>
        <v/>
      </c>
      <c r="AB27" s="78"/>
      <c r="AC27" s="78"/>
      <c r="AD27" s="186" t="str">
        <f>Lifesaving!B3</f>
        <v>1a</v>
      </c>
      <c r="AE27" s="183" t="str">
        <f>Lifesaving!C3</f>
        <v>Complete 2nd Class requirements 5a - 5d, and 1st Class requirements 6a - 6e</v>
      </c>
      <c r="AF27" s="187" t="str">
        <f>IF(Lifesaving!H3="","",Lifesaving!H3)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(2014)'!H16="", "", 'Camping (2014)'!H16)</f>
        <v/>
      </c>
      <c r="H28" s="78"/>
      <c r="I28" s="78"/>
      <c r="J28" s="297"/>
      <c r="K28" s="306"/>
      <c r="L28" s="298"/>
      <c r="N28" s="78"/>
      <c r="O28" s="313"/>
      <c r="P28" s="188" t="str">
        <f>Cooking!C21</f>
        <v>4) Proteins</v>
      </c>
      <c r="Q28" s="185" t="str">
        <f>IF(Cooking!H21="","",Cooking!H21)</f>
        <v/>
      </c>
      <c r="R28" s="78"/>
      <c r="S28" s="78"/>
      <c r="T28" s="184" t="str">
        <f>'Emergency Prepedness'!B25</f>
        <v>xv</v>
      </c>
      <c r="U28" s="188" t="str">
        <f>'Emergency Prepedness'!C25</f>
        <v>Toxic chemical spills and releases.</v>
      </c>
      <c r="V28" s="185" t="str">
        <f>IF('Emergency Prepedness'!H25="","",'Emergency Prepedness'!H25)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IF(Lifesaving!H4="","",Lifesaving!H4)</f>
        <v/>
      </c>
      <c r="AG28" s="78"/>
      <c r="AH28" s="78"/>
      <c r="AI28" s="186" t="str">
        <f>'Personal Management'!B19</f>
        <v>f</v>
      </c>
      <c r="AJ28" s="188" t="str">
        <f>'Personal Management'!C19</f>
        <v>Your understanding of what happens when you put money into a savings account.</v>
      </c>
      <c r="AK28" s="187" t="str">
        <f>IF('Personal Management'!H19="","",'Personal Management'!H19)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(2014)'!H17="", "", 'Camping (2014)'!H17)</f>
        <v/>
      </c>
      <c r="H29" s="78"/>
      <c r="I29" s="78"/>
      <c r="J29" s="190" t="str">
        <f>'Citizenship in the World'!B11</f>
        <v>5a</v>
      </c>
      <c r="K29" s="189" t="str">
        <f>'Citizenship in the World'!C11</f>
        <v>Discuss the differences between constitutional and no constitutional governments.</v>
      </c>
      <c r="L29" s="191" t="str">
        <f>IF('Citizenship in the World'!H11="","",'Citizenship in the World'!H11)</f>
        <v/>
      </c>
      <c r="N29" s="78"/>
      <c r="O29" s="313"/>
      <c r="P29" s="188" t="str">
        <f>Cooking!C22</f>
        <v>5) Dairy</v>
      </c>
      <c r="Q29" s="185" t="str">
        <f>IF(Cooking!H22="","",Cooking!H22)</f>
        <v/>
      </c>
      <c r="R29" s="78"/>
      <c r="S29" s="78"/>
      <c r="T29" s="184" t="str">
        <f>'Emergency Prepedness'!B26</f>
        <v>xvi</v>
      </c>
      <c r="U29" s="188" t="str">
        <f>'Emergency Prepedness'!C26</f>
        <v>Nuclear power plant emergency.</v>
      </c>
      <c r="V29" s="185" t="str">
        <f>IF('Emergency Prepedness'!H26="","",'Emergency Prepedness'!H26)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Life'!H5="","",'Family Life'!H5)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Management'!H20="","",'Personal Management'!H20)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World'!H12="","",'Citizenship in the World'!H12)</f>
        <v/>
      </c>
      <c r="N30" s="78"/>
      <c r="O30" s="184" t="str">
        <f>Cooking!B23</f>
        <v>2b</v>
      </c>
      <c r="P30" s="183" t="str">
        <f>Cooking!C23</f>
        <v>Explain why you should limit your intake of oils and sugars.</v>
      </c>
      <c r="Q30" s="185" t="str">
        <f>IF(Cooking!H23="","",Cooking!H23)</f>
        <v/>
      </c>
      <c r="R30" s="78"/>
      <c r="S30" s="78"/>
      <c r="T30" s="184" t="str">
        <f>'Emergency Prepedness'!B27</f>
        <v>xvii</v>
      </c>
      <c r="U30" s="188" t="str">
        <f>'Emergency Prepedness'!C27</f>
        <v>Avalanche (Snowslide or rockslide).</v>
      </c>
      <c r="V30" s="185" t="str">
        <f>IF('Emergency Prepedness'!H27="","",'Emergency Prepedness'!H27)</f>
        <v/>
      </c>
      <c r="W30" s="78"/>
      <c r="X30" s="78"/>
      <c r="Y30" s="313"/>
      <c r="Z30" s="290"/>
      <c r="AA30" s="314"/>
      <c r="AB30" s="78"/>
      <c r="AC30" s="78"/>
      <c r="AD30" s="186">
        <f>Lifesaving!B5</f>
        <v>2</v>
      </c>
      <c r="AE30" s="183" t="str">
        <f>Lifesaving!C5</f>
        <v>Explain the following:</v>
      </c>
      <c r="AF30" s="187" t="str">
        <f>IF(Lifesaving!H5="","",Lifesaving!H5)</f>
        <v/>
      </c>
      <c r="AG30" s="78"/>
      <c r="AH30" s="78"/>
      <c r="AI30" s="186" t="str">
        <f>'Personal Management'!B21</f>
        <v>h</v>
      </c>
      <c r="AJ30" s="188" t="str">
        <f>'Personal Management'!C21</f>
        <v>What you can do to better manage your money.</v>
      </c>
      <c r="AK30" s="187" t="str">
        <f>IF('Personal Management'!H21="","",'Personal Management'!H21)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(2014)'!H18="", "", 'Camping (2014)'!H18)</f>
        <v/>
      </c>
      <c r="H31" s="162"/>
      <c r="I31" s="162"/>
      <c r="J31" s="190" t="str">
        <f>'Citizenship in the World'!B13</f>
        <v>5c</v>
      </c>
      <c r="K31" s="189" t="str">
        <f>'Citizenship in the World'!C13</f>
        <v>Show on a world map countries that use each of these five different forms of government</v>
      </c>
      <c r="L31" s="191" t="str">
        <f>IF('Citizenship in the World'!H13="","",'Citizenship in the World'!H13)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IF(Cooking!H24="","",Cooking!H24)</f>
        <v/>
      </c>
      <c r="R31" s="162"/>
      <c r="S31" s="162"/>
      <c r="T31" s="184" t="str">
        <f>'Emergency Prepedness'!B28</f>
        <v>xviii</v>
      </c>
      <c r="U31" s="188" t="str">
        <f>'Emergency Prepedness'!C28</f>
        <v>Violence in a public place.</v>
      </c>
      <c r="V31" s="185" t="str">
        <f>IF('Emergency Prepedness'!H28="","",'Emergency Prepedness'!H28)</f>
        <v/>
      </c>
      <c r="W31" s="162"/>
      <c r="X31" s="162"/>
      <c r="Y31" s="313"/>
      <c r="Z31" s="290"/>
      <c r="AA31" s="314"/>
      <c r="AB31" s="162"/>
      <c r="AC31" s="162"/>
      <c r="AD31" s="186" t="str">
        <f>Lifesaving!B6</f>
        <v>a</v>
      </c>
      <c r="AE31" s="188" t="str">
        <f>Lifesaving!C6</f>
        <v>Common drowning situations and how to prevent them.</v>
      </c>
      <c r="AF31" s="187" t="str">
        <f>IF(Lifesaving!H6="","",Lifesaving!H6)</f>
        <v/>
      </c>
      <c r="AG31" s="162"/>
      <c r="AH31" s="162"/>
      <c r="AI31" s="186" t="str">
        <f>'Personal Management'!B22</f>
        <v>4a</v>
      </c>
      <c r="AJ31" s="183" t="str">
        <f>'Personal Management'!C22</f>
        <v>Explain the differences between saving and investing, including reasons for using one over the other.</v>
      </c>
      <c r="AK31" s="187" t="str">
        <f>IF('Personal Management'!H22="","",'Personal Management'!H22)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World'!H14="","",'Citizenship in the World'!H14)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Prepedness'!H29="","",'Emergency Prepedness'!H29)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Life'!H6="","",'Family Life'!H6)</f>
        <v/>
      </c>
      <c r="AB32" s="162"/>
      <c r="AC32" s="162"/>
      <c r="AD32" s="186" t="str">
        <f>Lifesaving!B7</f>
        <v>b</v>
      </c>
      <c r="AE32" s="188" t="str">
        <f>Lifesaving!C7</f>
        <v>How to identify persons in the water who need assistance.</v>
      </c>
      <c r="AF32" s="187" t="str">
        <f>IF(Lifesaving!H7="","",Lifesaving!H7)</f>
        <v/>
      </c>
      <c r="AG32" s="162"/>
      <c r="AH32" s="162"/>
      <c r="AI32" s="186" t="str">
        <f>'Personal Management'!B23</f>
        <v>4b</v>
      </c>
      <c r="AJ32" s="183" t="str">
        <f>'Personal Management'!C23</f>
        <v>Explain the concepts of return on investment and risk.</v>
      </c>
      <c r="AK32" s="187" t="str">
        <f>IF('Personal Management'!H23="","",'Personal Management'!H23)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World'!H15="","",'Citizenship in the World'!H15)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IF(Lifesaving!H8="","",Lifesaving!H8)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Management'!H24="","",'Personal Management'!H24)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(2014)'!H19="", "", 'Camping (2014)'!H19)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IF(Cooking!H25="","",Cooking!H25)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IF(Lifesaving!H9="","",Lifesaving!H9)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IF(Swimming!H3="","",Swimming!H3)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(2014)'!H20="", "", 'Camping (2014)'!H20)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Life'!H7="","",'Family Life'!H7)</f>
        <v/>
      </c>
      <c r="AB35" s="162"/>
      <c r="AC35" s="162"/>
      <c r="AD35" s="186" t="str">
        <f>Lifesaving!B10</f>
        <v>e</v>
      </c>
      <c r="AE35" s="188" t="str">
        <f>Lifesaving!C10</f>
        <v>Situations for which in-water rescues should not be undertaken.</v>
      </c>
      <c r="AF35" s="187" t="str">
        <f>IF(Lifesaving!H10="","",Lifesaving!H10)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Management'!H25="","",'Personal Management'!H25)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(2014)'!H21="", "", 'Camping (2014)'!H21)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IF(Cooking!H26="","",Cooking!H26)</f>
        <v/>
      </c>
      <c r="R36" s="162"/>
      <c r="S36" s="162"/>
      <c r="T36" s="184">
        <f>'Emergency Prepedness'!B30</f>
        <v>3</v>
      </c>
      <c r="U36" s="183" t="str">
        <f>'Emergency Prepedness'!C30</f>
        <v>Show how you could safely save a person from the following:</v>
      </c>
      <c r="V36" s="185" t="str">
        <f>IF('Emergency Prepedness'!H30="","",'Emergency Prepedness'!H30)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IF(Lifesaving!H11="","",Lifesaving!H11)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IF(Swimming!H4="","",Swimming!H4)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Prepedness'!H31="","",'Emergency Prepedness'!H31)</f>
        <v/>
      </c>
      <c r="W37" s="162"/>
      <c r="X37" s="162"/>
      <c r="Y37" s="184" t="str">
        <f>'Family Life'!B8</f>
        <v>a</v>
      </c>
      <c r="Z37" s="188" t="str">
        <f>'Family Life'!C8</f>
        <v>The objective or goal of the project</v>
      </c>
      <c r="AA37" s="185" t="str">
        <f>IF('Family Life'!H8="","",'Family Life'!H8)</f>
        <v/>
      </c>
      <c r="AB37" s="162"/>
      <c r="AC37" s="162"/>
      <c r="AD37" s="291"/>
      <c r="AE37" s="290"/>
      <c r="AF37" s="292"/>
      <c r="AG37" s="162"/>
      <c r="AH37" s="162"/>
      <c r="AI37" s="186" t="str">
        <f>'Personal Management'!B26</f>
        <v>a</v>
      </c>
      <c r="AJ37" s="188" t="str">
        <f>'Personal Management'!C26</f>
        <v>Current price.</v>
      </c>
      <c r="AK37" s="187" t="str">
        <f>IF('Personal Management'!H26="","",'Personal Management'!H26)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Prepedness'!H32="","",'Emergency Prepedness'!H32)</f>
        <v/>
      </c>
      <c r="W38" s="163"/>
      <c r="X38" s="163"/>
      <c r="Y38" s="184" t="str">
        <f>'Family Life'!B9</f>
        <v>b</v>
      </c>
      <c r="Z38" s="188" t="str">
        <f>'Family Life'!C9</f>
        <v>how individual members of your family participated</v>
      </c>
      <c r="AA38" s="185" t="str">
        <f>IF('Family Life'!H9="","",'Family Life'!H9)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IF(Lifesaving!H12="","",Lifesaving!H12)</f>
        <v/>
      </c>
      <c r="AG38" s="163"/>
      <c r="AH38" s="163"/>
      <c r="AI38" s="186" t="str">
        <f>'Personal Management'!B27</f>
        <v>b</v>
      </c>
      <c r="AJ38" s="188" t="str">
        <f>'Personal Management'!C27</f>
        <v>How much the price changed from the previous day.</v>
      </c>
      <c r="AK38" s="187" t="str">
        <f>IF('Personal Management'!H27="","",'Personal Management'!H27)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(2014)'!H22="", "", 'Camping (2014)'!H22)</f>
        <v/>
      </c>
      <c r="H39" s="163"/>
      <c r="I39" s="163"/>
      <c r="J39" s="190" t="str">
        <f>'Citizenship in the World'!B16</f>
        <v>6c</v>
      </c>
      <c r="K39" s="189" t="str">
        <f>'Citizenship in the World'!C16</f>
        <v>Explain the purpose of a passport and visa for international travel.</v>
      </c>
      <c r="L39" s="191" t="str">
        <f>IF('Citizenship in the World'!H16="","",'Citizenship in the World'!H16)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IF(Cooking!H27="","",Cooking!H27)</f>
        <v/>
      </c>
      <c r="R39" s="163"/>
      <c r="S39" s="163"/>
      <c r="T39" s="184" t="str">
        <f>'Emergency Prepedness'!B33</f>
        <v>c</v>
      </c>
      <c r="U39" s="188" t="str">
        <f>'Emergency Prepedness'!C33</f>
        <v>Clothes on fire.</v>
      </c>
      <c r="V39" s="185" t="str">
        <f>IF('Emergency Prepedness'!H33="","",'Emergency Prepedness'!H33)</f>
        <v/>
      </c>
      <c r="W39" s="163"/>
      <c r="X39" s="163"/>
      <c r="Y39" s="184" t="str">
        <f>'Family Life'!B10</f>
        <v>c</v>
      </c>
      <c r="Z39" s="188" t="str">
        <f>'Family Life'!C10</f>
        <v>The results of the project</v>
      </c>
      <c r="AA39" s="185" t="str">
        <f>IF('Family Life'!H10="","",'Family Life'!H10)</f>
        <v/>
      </c>
      <c r="AB39" s="163"/>
      <c r="AC39" s="163"/>
      <c r="AD39" s="291"/>
      <c r="AE39" s="290"/>
      <c r="AF39" s="292"/>
      <c r="AG39" s="163"/>
      <c r="AH39" s="163"/>
      <c r="AI39" s="186" t="str">
        <f>'Personal Management'!B28</f>
        <v>c</v>
      </c>
      <c r="AJ39" s="188" t="str">
        <f>'Personal Management'!C28</f>
        <v>The 52-week high and the 52-week low prices.</v>
      </c>
      <c r="AK39" s="187" t="str">
        <f>IF('Personal Management'!H28="","",'Personal Management'!H28)</f>
        <v/>
      </c>
      <c r="AL39" s="163"/>
      <c r="AM39" s="163"/>
      <c r="AN39" s="186">
        <f>Swimming!B5</f>
        <v>2</v>
      </c>
      <c r="AO39" s="183" t="str">
        <f>Swimming!C5</f>
        <v>Before doing the following requirements, successfully complete the BSA swimmer test.</v>
      </c>
      <c r="AP39" s="187" t="str">
        <f>IF(Swimming!H5="","",Swimming!H5)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(2014)'!H23="", "", 'Camping (2014)'!H23)</f>
        <v/>
      </c>
      <c r="H40" s="163"/>
      <c r="I40" s="163"/>
      <c r="J40" s="190">
        <f>'Citizenship in the World'!B17</f>
        <v>7</v>
      </c>
      <c r="K40" s="189" t="str">
        <f>'Citizenship in the World'!C17</f>
        <v>Do TWO of the following and share with your counselor what you have learned:</v>
      </c>
      <c r="L40" s="191" t="str">
        <f>IF('Citizenship in the World'!H17="","",'Citizenship in the World'!H17)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Prepedness'!H34="","",'Emergency Prepedness'!H34)</f>
        <v/>
      </c>
      <c r="W40" s="163"/>
      <c r="X40" s="163"/>
      <c r="Y40" s="184" t="str">
        <f>'Family Life'!B11</f>
        <v>6a</v>
      </c>
      <c r="Z40" s="183" t="str">
        <f>'Family Life'!C11</f>
        <v>Discuss with your merit badge counselor how to plan and carry out a family meeting.</v>
      </c>
      <c r="AA40" s="185" t="str">
        <f>IF('Family Life'!H11="","",'Family Life'!H11)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Management'!H29="","",'Personal Management'!H29)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IF(Swimming!H6="","",Swimming!H6)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(2014)'!H24="", "", 'Camping (2014)'!H24)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World'!H18="","",'Citizenship in the World'!H18)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Prepedness'!H35="","",'Emergency Prepedness'!H35)</f>
        <v/>
      </c>
      <c r="W41" s="163"/>
      <c r="X41" s="163"/>
      <c r="Y41" s="184" t="str">
        <f>'Family Life'!B12</f>
        <v>6b</v>
      </c>
      <c r="Z41" s="183" t="str">
        <f>'Family Life'!C12</f>
        <v>After this discussion, plan and carry out a family meeting to include the following subjects:</v>
      </c>
      <c r="AA41" s="185" t="str">
        <f>IF('Family Life'!H12="","",'Family Life'!H12)</f>
        <v/>
      </c>
      <c r="AB41" s="163"/>
      <c r="AC41" s="163"/>
      <c r="AD41" s="186">
        <f>Lifesaving!B13</f>
        <v>5</v>
      </c>
      <c r="AE41" s="183" t="str">
        <f>Lifesaving!C13</f>
        <v>Show or explain the use of rowboats, canoes, or other small craft in performing rescues.</v>
      </c>
      <c r="AF41" s="187" t="str">
        <f>IF(Lifesaving!H13="","",Lifesaving!H13)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(2014)'!H25="", "", 'Camping (2014)'!H25)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IF(Cooking!H28="","",Cooking!H28)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Prepedness'!H36="","",'Emergency Prepedness'!H36)</f>
        <v/>
      </c>
      <c r="W42" s="163"/>
      <c r="X42" s="163"/>
      <c r="Y42" s="313" t="str">
        <f>'Family Life'!B13</f>
        <v>i</v>
      </c>
      <c r="Z42" s="315" t="str">
        <f>'Family Life'!C13</f>
        <v>Avoiding substance abuse, including tobacco, alcohol, and drugs, all of which negatively affect your health and well-being.</v>
      </c>
      <c r="AA42" s="314" t="str">
        <f>IF('Family Life'!H13="","",'Family Life'!H13)</f>
        <v/>
      </c>
      <c r="AB42" s="163"/>
      <c r="AC42" s="163"/>
      <c r="AD42" s="291">
        <f>Lifesaving!B14</f>
        <v>6</v>
      </c>
      <c r="AE42" s="290" t="str">
        <f>Lifesaving!C14</f>
        <v>List various items that can be used as rescue aids in a noncontact swimming rescue. Explain why buoyant aids are preferred.</v>
      </c>
      <c r="AF42" s="292" t="str">
        <f>IF(Lifesaving!H14="","",Lifesaving!H14)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(2014)'!H26="", "", 'Camping (2014)'!H26)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World'!H19="","",'Citizenship in the World'!H19)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Management'!H30="","",'Personal Management'!H30)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IF(Swimming!H7="","",Swimming!H7)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(2014)'!H27="", "", 'Camping (2014)'!H27)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Life'!H14="","",'Family Life'!H14)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IF(Lifesaving!H15="","",Lifesaving!H15)</f>
        <v/>
      </c>
      <c r="AG44" s="163"/>
      <c r="AH44" s="163"/>
      <c r="AI44" s="186" t="str">
        <f>'Personal Management'!B31</f>
        <v>b</v>
      </c>
      <c r="AJ44" s="188" t="str">
        <f>'Personal Management'!C31</f>
        <v>Mutual funds.</v>
      </c>
      <c r="AK44" s="187" t="str">
        <f>IF('Personal Management'!H31="","",'Personal Management'!H31)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IF(Cooking!H29="","",Cooking!H29)</f>
        <v/>
      </c>
      <c r="R45" s="163"/>
      <c r="S45" s="163"/>
      <c r="T45" s="184" t="str">
        <f>'Emergency Prepedness'!B37</f>
        <v>6a</v>
      </c>
      <c r="U45" s="183" t="str">
        <f>'Emergency Prepedness'!C37</f>
        <v>Describe the National Incident Management System (NIMS)/Incident Command System (ICS)</v>
      </c>
      <c r="V45" s="185" t="str">
        <f>IF('Emergency Prepedness'!H37="","",'Emergency Prepedness'!H37)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Management'!H32="","",'Personal Management'!H32)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World'!H20="","",'Citizenship in the World'!H20)</f>
        <v/>
      </c>
      <c r="M46"/>
      <c r="N46" s="164"/>
      <c r="O46" s="184" t="str">
        <f>Cooking!B30</f>
        <v>4c</v>
      </c>
      <c r="P46" s="183" t="str">
        <f>Cooking!C30</f>
        <v>Discuss how the Outdoor Code and no-trace principles pertain to cooking in the outdoors.</v>
      </c>
      <c r="Q46" s="185" t="str">
        <f>IF(Cooking!H30="","",Cooking!H30)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Prepedness'!H38="","",'Emergency Prepedness'!H38)</f>
        <v/>
      </c>
      <c r="W46" s="164"/>
      <c r="X46" s="164"/>
      <c r="Y46" s="184" t="str">
        <f>'Family Life'!B15</f>
        <v>iii</v>
      </c>
      <c r="Z46" s="188" t="str">
        <f>'Family Life'!C15</f>
        <v>How your chores in requirement 3 contributed to your role in the family.</v>
      </c>
      <c r="AA46" s="185" t="str">
        <f>IF('Family Life'!H15="","",'Family Life'!H15)</f>
        <v/>
      </c>
      <c r="AB46" s="164"/>
      <c r="AC46" s="164"/>
      <c r="AD46" s="291"/>
      <c r="AE46" s="290"/>
      <c r="AF46" s="292"/>
      <c r="AG46" s="164"/>
      <c r="AH46" s="164"/>
      <c r="AI46" s="186" t="str">
        <f>'Personal Management'!B33</f>
        <v>d</v>
      </c>
      <c r="AJ46" s="188" t="str">
        <f>'Personal Management'!C33</f>
        <v>Certificate of deposit (CD).</v>
      </c>
      <c r="AK46" s="187" t="str">
        <f>IF('Personal Management'!H33="","",'Personal Management'!H33)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(2014)'!H28="", "", 'Camping (2014)'!H28)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IF(Cooking!H31="","",Cooking!H31)</f>
        <v/>
      </c>
      <c r="R47" s="164"/>
      <c r="S47" s="164"/>
      <c r="T47" s="313"/>
      <c r="U47" s="290"/>
      <c r="V47" s="314"/>
      <c r="W47" s="164"/>
      <c r="X47" s="164"/>
      <c r="Y47" s="184" t="str">
        <f>'Family Life'!B16</f>
        <v>iv</v>
      </c>
      <c r="Z47" s="188" t="str">
        <f>'Family Life'!C16</f>
        <v>Personal and family finances.</v>
      </c>
      <c r="AA47" s="185" t="str">
        <f>IF('Family Life'!H16="","",'Family Life'!H16)</f>
        <v/>
      </c>
      <c r="AB47" s="164"/>
      <c r="AC47" s="164"/>
      <c r="AD47" s="186" t="str">
        <f>Lifesaving!B16</f>
        <v>7a</v>
      </c>
      <c r="AE47" s="183" t="str">
        <f>Lifesaving!C16</f>
        <v>Present a rescue tube to the subject, release it, and escort the victim to safety.</v>
      </c>
      <c r="AF47" s="187" t="str">
        <f>IF(Lifesaving!H16="","",Lifesaving!H16)</f>
        <v/>
      </c>
      <c r="AG47" s="164"/>
      <c r="AH47" s="164"/>
      <c r="AI47" s="186" t="str">
        <f>'Personal Management'!B34</f>
        <v>e</v>
      </c>
      <c r="AJ47" s="188" t="str">
        <f>'Personal Management'!C34</f>
        <v>Savings account or U.S. savings bond.</v>
      </c>
      <c r="AK47" s="187" t="str">
        <f>IF('Personal Management'!H34="","",'Personal Management'!H34)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IF(Swimming!H8="","",Swimming!H8)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World'!H21="","",'Citizenship in the World'!H21)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Life'!H17="","",'Family Life'!H17)</f>
        <v/>
      </c>
      <c r="AB48" s="164"/>
      <c r="AC48" s="164"/>
      <c r="AD48" s="186" t="str">
        <f>Lifesaving!B17</f>
        <v>7b</v>
      </c>
      <c r="AE48" s="183" t="str">
        <f>Lifesaving!C17</f>
        <v>Present a rescue tube to the subject and use it to tow the victim to safety.</v>
      </c>
      <c r="AF48" s="187" t="str">
        <f>IF(Lifesaving!H17="","",Lifesaving!H17)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Management'!H35="","",'Personal Management'!H35)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World'!H22="","",'Citizenship in the World'!H22)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Life'!H18="","",'Family Life'!H18)</f>
        <v/>
      </c>
      <c r="AB49" s="164"/>
      <c r="AC49" s="164"/>
      <c r="AD49" s="291" t="str">
        <f>Lifesaving!B18</f>
        <v>7c</v>
      </c>
      <c r="AE49" s="290" t="str">
        <f>Lifesaving!C18</f>
        <v>Present a buoyant aid other than a rescue tube to the subject, release it, and escort the victim to safety.</v>
      </c>
      <c r="AF49" s="292" t="str">
        <f>IF(Lifesaving!H18="","",Lifesaving!H18)</f>
        <v/>
      </c>
      <c r="AG49" s="164"/>
      <c r="AH49" s="164"/>
      <c r="AI49" s="291"/>
      <c r="AJ49" s="290"/>
      <c r="AK49" s="292"/>
      <c r="AL49" s="164"/>
      <c r="AM49" s="164"/>
      <c r="AN49" s="186" t="str">
        <f>Swimming!B9</f>
        <v>5a</v>
      </c>
      <c r="AO49" s="183" t="str">
        <f>Swimming!C9</f>
        <v>Float face up in a resting position for at least one minute.</v>
      </c>
      <c r="AP49" s="187" t="str">
        <f>IF(Swimming!H9="","",Swimming!H9)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(2014)'!H29="", "", 'Camping (2014)'!H29)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Prepedness'!H39="","",'Emergency Prepedness'!H39)</f>
        <v/>
      </c>
      <c r="W50" s="164"/>
      <c r="X50" s="164"/>
      <c r="Y50" s="184" t="str">
        <f>'Family Life'!B19</f>
        <v>vii</v>
      </c>
      <c r="Z50" s="188" t="str">
        <f>'Family Life'!C19</f>
        <v>Good etiquette and manners.</v>
      </c>
      <c r="AA50" s="185" t="str">
        <f>IF('Family Life'!H19="","",'Family Life'!H19)</f>
        <v/>
      </c>
      <c r="AB50" s="164"/>
      <c r="AC50" s="164"/>
      <c r="AD50" s="291"/>
      <c r="AE50" s="290"/>
      <c r="AF50" s="292"/>
      <c r="AG50" s="164"/>
      <c r="AH50" s="164"/>
      <c r="AI50" s="186" t="str">
        <f>'Personal Management'!B36</f>
        <v>7b</v>
      </c>
      <c r="AJ50" s="183" t="str">
        <f>'Personal Management'!C36</f>
        <v>Explain the different ways to borrow money.</v>
      </c>
      <c r="AK50" s="187" t="str">
        <f>IF('Personal Management'!H36="","",'Personal Management'!H36)</f>
        <v/>
      </c>
      <c r="AL50" s="164"/>
      <c r="AM50" s="164"/>
      <c r="AN50" s="186" t="str">
        <f>Swimming!B10</f>
        <v>5b</v>
      </c>
      <c r="AO50" s="183" t="str">
        <f>Swimming!C10</f>
        <v>Demonstrate survival floating for at least five minutes.</v>
      </c>
      <c r="AP50" s="187" t="str">
        <f>IF(Swimming!H10="","",Swimming!H10)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IF(Cooking!H32="","",Cooking!H32)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Life'!H20="","",'Family Life'!H20)</f>
        <v/>
      </c>
      <c r="AB51" s="164"/>
      <c r="AC51" s="164"/>
      <c r="AD51" s="186" t="str">
        <f>Lifesaving!B19</f>
        <v>7d</v>
      </c>
      <c r="AE51" s="183" t="str">
        <f>Lifesaving!C19</f>
        <v>Present a buoyant aid other than a rescue tube to the subject and use it to tow the victim to safety.</v>
      </c>
      <c r="AF51" s="187" t="str">
        <f>IF(Lifesaving!H19="","",Lifesaving!H19)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Management'!H37="","",'Personal Management'!H37)</f>
        <v/>
      </c>
      <c r="AL51" s="164"/>
      <c r="AM51" s="164"/>
      <c r="AN51" s="291" t="str">
        <f>Swimming!B11</f>
        <v>5c</v>
      </c>
      <c r="AO51" s="290" t="str">
        <f>Swimming!C11</f>
        <v>While wearing a properly fitted U.S. Coast Guard approved life jacket, demonstrate the HELP and huddle positions. Explain their purposes.</v>
      </c>
      <c r="AP51" s="292" t="str">
        <f>IF(Swimming!H11="","",Swimming!H11)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IF(Lifesaving!H20="","",Lifesaving!H20)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IF(Cooking!H33="","",Cooking!H33)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Life'!H21="","",'Family Life'!H21)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IF(Swimming!H12="","",Swimming!H12)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(2014)'!H30="", "", 'Camping (2014)'!H30)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IF(Cooking!H34="","",Cooking!H34)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Prepedness'!H40="","",'Emergency Prepedness'!H40)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Management'!H38="","",'Personal Management'!H38)</f>
        <v/>
      </c>
      <c r="AL54" s="164"/>
      <c r="AM54" s="164"/>
      <c r="AN54" s="186">
        <f>Swimming!B13</f>
        <v>6</v>
      </c>
      <c r="AO54" s="183" t="str">
        <f>Swimming!C13</f>
        <v>In water over your head, but not to exceed 10 feet, do each of the following:</v>
      </c>
      <c r="AP54" s="187" t="str">
        <f>IF(Swimming!H13="","",Swimming!H13)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IF(Lifesaving!H21="","",Lifesaving!H21)</f>
        <v/>
      </c>
      <c r="AG55" s="164"/>
      <c r="AH55" s="164"/>
      <c r="AI55" s="186" t="str">
        <f>'Personal Management'!B39</f>
        <v>7e</v>
      </c>
      <c r="AJ55" s="183" t="str">
        <f>'Personal Management'!C39</f>
        <v>Explain ways to reduce or eliminate debt.</v>
      </c>
      <c r="AK55" s="187" t="str">
        <f>IF('Personal Management'!H39="","",'Personal Management'!H39)</f>
        <v/>
      </c>
      <c r="AL55" s="164"/>
      <c r="AM55" s="164"/>
      <c r="AN55" s="186" t="str">
        <f>Swimming!B14</f>
        <v>a</v>
      </c>
      <c r="AO55" s="188" t="str">
        <f>Swimming!C14</f>
        <v>Use the feet first method of surface diving and bring an object up from the bottom.</v>
      </c>
      <c r="AP55" s="187" t="str">
        <f>IF(Swimming!H14="","",Swimming!H14)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(2014)'!H31="", "", 'Camping (2014)'!H31)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Prepedness'!H41="","",'Emergency Prepedness'!H41)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IF(Lifesaving!H22="","",Lifesaving!H22)</f>
        <v/>
      </c>
      <c r="AG56" s="164"/>
      <c r="AH56" s="164"/>
      <c r="AI56" s="291">
        <f>'Personal Management'!B40</f>
        <v>8</v>
      </c>
      <c r="AJ56" s="315" t="str">
        <f>'Personal Management'!C40</f>
        <v>Demonstrate to your merit badge counselor your understanding of time management by doing the following:</v>
      </c>
      <c r="AK56" s="292" t="str">
        <f>IF('Personal Management'!H40="","",'Personal Management'!H40)</f>
        <v/>
      </c>
      <c r="AL56" s="164"/>
      <c r="AM56" s="164"/>
      <c r="AN56" s="186" t="str">
        <f>Swimming!B15</f>
        <v>b</v>
      </c>
      <c r="AO56" s="188" t="str">
        <f>Swimming!C15</f>
        <v>Do a headfirst surface dive (pike or tuck), and bring the object up again.</v>
      </c>
      <c r="AP56" s="187" t="str">
        <f>IF(Swimming!H15="","",Swimming!H15)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(2014)'!H32="", "", 'Camping (2014)'!H32)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IF(Cooking!H35="","",Cooking!H35)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IF(Lifesaving!H23="","",Lifesaving!H23)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IF(Swimming!H16="","",Swimming!H16)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(2014)'!H33="", "", 'Camping (2014)'!H33)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Prepedness'!H42="","",'Emergency Prepedness'!H42)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Management'!H41="","",'Personal Management'!H41)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(2014)'!H34="", "", 'Camping (2014)'!H34)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IF(Cooking!H36="","",Cooking!H36)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IF(Lifesaving!H24="","",Lifesaving!H24)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IF(Swimming!H17="","",Swimming!H17)</f>
        <v/>
      </c>
      <c r="AQ59" s="63"/>
    </row>
    <row r="60" spans="4:48" x14ac:dyDescent="0.15">
      <c r="D60" s="63"/>
      <c r="E60" s="190">
        <f>'Camping (2014)'!B35</f>
        <v>5</v>
      </c>
      <c r="F60" s="197" t="str">
        <f>'Camping (2014)'!C35</f>
        <v>Plan and carry out an overnight snow camping experience.</v>
      </c>
      <c r="G60" s="191" t="str">
        <f>IF('Camping (2014)'!H35="", "", 'Camping (2014)'!H35)</f>
        <v/>
      </c>
      <c r="H60" s="63"/>
      <c r="I60" s="63"/>
      <c r="N60" s="63"/>
      <c r="O60" s="313"/>
      <c r="P60" s="315"/>
      <c r="Q60" s="314"/>
      <c r="R60" s="63"/>
      <c r="S60" s="63"/>
      <c r="T60" s="184" t="str">
        <f>'Emergency Prepedness'!B43</f>
        <v>i</v>
      </c>
      <c r="U60" s="188" t="str">
        <f>'Emergency Prepedness'!C43</f>
        <v>Crowd and traffic control.</v>
      </c>
      <c r="V60" s="185" t="str">
        <f>IF('Emergency Prepedness'!H43="","",'Emergency Prepedness'!H43)</f>
        <v/>
      </c>
      <c r="W60" s="63"/>
      <c r="X60" s="63"/>
      <c r="AB60" s="63"/>
      <c r="AC60" s="63"/>
      <c r="AD60" s="291" t="str">
        <f>Lifesaving!B25</f>
        <v>9c</v>
      </c>
      <c r="AE60" s="290" t="str">
        <f>Lifesaving!C25</f>
        <v>Perform a cross-chest carry for an exhausted, passive victim who does not respond to instructions to aid himself.</v>
      </c>
      <c r="AF60" s="292" t="str">
        <f>IF(Lifesaving!H25="","",Lifesaving!H25)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Management'!H42="","",'Personal Management'!H42)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(2014)'!H36="", "", 'Camping (2014)'!H36)</f>
        <v/>
      </c>
      <c r="H61" s="63"/>
      <c r="I61" s="63"/>
      <c r="N61" s="63"/>
      <c r="O61" s="313"/>
      <c r="P61" s="315"/>
      <c r="Q61" s="314"/>
      <c r="R61" s="63"/>
      <c r="S61" s="63"/>
      <c r="T61" s="184" t="str">
        <f>'Emergency Prepedness'!B44</f>
        <v>ii</v>
      </c>
      <c r="U61" s="188" t="str">
        <f>'Emergency Prepedness'!C44</f>
        <v>Messenger service and communication.</v>
      </c>
      <c r="V61" s="185" t="str">
        <f>IF('Emergency Prepedness'!H44="","",'Emergency Prepedness'!H44)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(2014)'!H37="", "", 'Camping (2014)'!H37)</f>
        <v/>
      </c>
      <c r="H62" s="63"/>
      <c r="I62" s="63"/>
      <c r="N62" s="63"/>
      <c r="O62" s="313"/>
      <c r="P62" s="315"/>
      <c r="Q62" s="314"/>
      <c r="R62" s="63"/>
      <c r="S62" s="63"/>
      <c r="T62" s="184" t="str">
        <f>'Emergency Prepedness'!B45</f>
        <v>iii</v>
      </c>
      <c r="U62" s="188" t="str">
        <f>'Emergency Prepedness'!C45</f>
        <v>Collection and distribution services.</v>
      </c>
      <c r="V62" s="185" t="str">
        <f>IF('Emergency Prepedness'!H45="","",'Emergency Prepedness'!H45)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IF(Lifesaving!H26="","",Lifesaving!H26)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IF(Swimming!H18="","",Swimming!H18)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(2014)'!H38="", "", 'Camping (2014)'!H38)</f>
        <v/>
      </c>
      <c r="H63" s="63"/>
      <c r="I63" s="63"/>
      <c r="N63" s="63"/>
      <c r="O63" s="184" t="str">
        <f>Cooking!B37</f>
        <v>f</v>
      </c>
      <c r="P63" s="188" t="str">
        <f>Cooking!C37</f>
        <v>Explain how you kept foods safe and free from cross-contamination.</v>
      </c>
      <c r="Q63" s="185" t="str">
        <f>IF(Cooking!H37="","",Cooking!H37)</f>
        <v/>
      </c>
      <c r="R63" s="63"/>
      <c r="S63" s="63"/>
      <c r="T63" s="184" t="str">
        <f>'Emergency Prepedness'!B46</f>
        <v>iv</v>
      </c>
      <c r="U63" s="188" t="str">
        <f>'Emergency Prepedness'!C46</f>
        <v>Group feeding, shelter, and sanitation</v>
      </c>
      <c r="V63" s="185" t="str">
        <f>IF('Emergency Prepedness'!H46="","",'Emergency Prepedness'!H46)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Management'!H43="","",'Personal Management'!H43)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IF(Cooking!H38="","",Cooking!H38)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Prepedness'!H47="","",'Emergency Prepedness'!H47)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IF(Lifesaving!H27="","",Lifesaving!H27)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Management'!H44="","",'Personal Management'!H44)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IF(Cooking!H39="","",Cooking!H39)</f>
        <v/>
      </c>
      <c r="R67" s="66"/>
      <c r="S67" s="66"/>
      <c r="T67" s="184">
        <f>'Emergency Prepedness'!B48</f>
        <v>9</v>
      </c>
      <c r="U67" s="183" t="str">
        <f>'Emergency Prepedness'!C48</f>
        <v>Do ONE of the following:</v>
      </c>
      <c r="V67" s="185" t="str">
        <f>IF('Emergency Prepedness'!H48="","",'Emergency Prepedness'!H48)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Prepedness'!H49="","",'Emergency Prepedness'!H49)</f>
        <v/>
      </c>
      <c r="W68" s="66"/>
      <c r="X68" s="66"/>
      <c r="AB68" s="66"/>
      <c r="AC68" s="66"/>
      <c r="AD68" s="186" t="str">
        <f>Lifesaving!B28</f>
        <v>11a</v>
      </c>
      <c r="AE68" s="183" t="str">
        <f>Lifesaving!C28</f>
        <v>Perform an equipment assist using a buoyant aid.</v>
      </c>
      <c r="AF68" s="187" t="str">
        <f>IF(Lifesaving!H28="","",Lifesaving!H28)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IF(Cooking!H40="","",Cooking!H40)</f>
        <v/>
      </c>
      <c r="R69" s="66"/>
      <c r="S69" s="66"/>
      <c r="T69" s="313"/>
      <c r="U69" s="315"/>
      <c r="V69" s="314"/>
      <c r="W69" s="66"/>
      <c r="X69" s="66"/>
      <c r="AB69" s="66"/>
      <c r="AC69" s="66"/>
      <c r="AD69" s="186" t="str">
        <f>Lifesaving!B29</f>
        <v>11b</v>
      </c>
      <c r="AE69" s="183" t="str">
        <f>Lifesaving!C29</f>
        <v>Perform a front approach and wrist tow.</v>
      </c>
      <c r="AF69" s="187" t="str">
        <f>IF(Lifesaving!H29="","",Lifesaving!H29)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Management'!H45="","",'Personal Management'!H45)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IF(Cooking!H41="","",Cooking!H41)</f>
        <v/>
      </c>
      <c r="R70" s="66"/>
      <c r="S70" s="66"/>
      <c r="T70" s="184" t="str">
        <f>'Emergency Prepedness'!B50</f>
        <v>b</v>
      </c>
      <c r="U70" s="188" t="str">
        <f>'Emergency Prepedness'!C50</f>
        <v>Review or develop a plan of escape for your family in case of fire in your home.</v>
      </c>
      <c r="V70" s="185" t="str">
        <f>IF('Emergency Prepedness'!H50="","",'Emergency Prepedness'!H50)</f>
        <v/>
      </c>
      <c r="W70" s="66"/>
      <c r="X70" s="66"/>
      <c r="AB70" s="66"/>
      <c r="AC70" s="66"/>
      <c r="AD70" s="186" t="str">
        <f>Lifesaving!B30</f>
        <v>11c</v>
      </c>
      <c r="AE70" s="183" t="str">
        <f>Lifesaving!C30</f>
        <v>Perform a rear approach and armpit tow.</v>
      </c>
      <c r="AF70" s="187" t="str">
        <f>IF(Lifesaving!H30="","",Lifesaving!H30)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Prepedness'!H51="","",'Emergency Prepedness'!H51)</f>
        <v/>
      </c>
      <c r="W71" s="66"/>
      <c r="X71" s="66"/>
      <c r="AB71" s="66"/>
      <c r="AC71" s="66"/>
      <c r="AD71" s="186" t="str">
        <f>Lifesaving!B31</f>
        <v>12a</v>
      </c>
      <c r="AE71" s="183" t="str">
        <f>Lifesaving!C31</f>
        <v>Recover a 10-pound weight in 8 to 10 feet of water using a feet first surface dive.</v>
      </c>
      <c r="AF71" s="187" t="str">
        <f>IF(Lifesaving!H31="","",Lifesaving!H31)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IF(Lifesaving!H32="","",Lifesaving!H32)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IF(Cooking!H42="","",Cooking!H42)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IF(Lifesaving!H33="","",Lifesaving!H33)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IF(Lifesaving!H34="","",Lifesaving!H34)</f>
        <v/>
      </c>
      <c r="AG74" s="66"/>
      <c r="AH74" s="66"/>
      <c r="AI74" s="186" t="str">
        <f>'Personal Management'!B46</f>
        <v>a</v>
      </c>
      <c r="AJ74" s="188" t="str">
        <f>'Personal Management'!C46</f>
        <v>Define the project. What is your goal?</v>
      </c>
      <c r="AK74" s="187" t="str">
        <f>IF('Personal Management'!H46="","",'Personal Management'!H46)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IF(Cooking!H43="","",Cooking!H43)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Management'!H47="","",'Personal Management'!H47)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IF(Cooking!H44="","",Cooking!H44)</f>
        <v/>
      </c>
      <c r="R76" s="66"/>
      <c r="S76" s="66"/>
      <c r="W76" s="66"/>
      <c r="X76" s="66"/>
      <c r="AB76" s="66"/>
      <c r="AC76" s="66"/>
      <c r="AD76" s="186" t="str">
        <f>Lifesaving!B35</f>
        <v>14a</v>
      </c>
      <c r="AE76" s="183" t="str">
        <f>Lifesaving!C35</f>
        <v>Explain the signs and symptoms of a spinal injury.</v>
      </c>
      <c r="AF76" s="187" t="str">
        <f>IF(Lifesaving!H35="","",Lifesaving!H35)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IF(Lifesaving!H36="","",Lifesaving!H36)</f>
        <v/>
      </c>
      <c r="AG77" s="98"/>
      <c r="AH77" s="98"/>
      <c r="AI77" s="186" t="str">
        <f>'Personal Management'!B48</f>
        <v>c</v>
      </c>
      <c r="AJ77" s="188" t="str">
        <f>'Personal Management'!C48</f>
        <v>Describe your project.</v>
      </c>
      <c r="AK77" s="187" t="str">
        <f>IF('Personal Management'!H48="","",'Personal Management'!H48)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IF(Lifesaving!H37="","",Lifesaving!H37)</f>
        <v/>
      </c>
      <c r="AG78" s="98"/>
      <c r="AH78" s="98"/>
      <c r="AI78" s="186" t="str">
        <f>'Personal Management'!B49</f>
        <v>d</v>
      </c>
      <c r="AJ78" s="188" t="str">
        <f>'Personal Management'!C49</f>
        <v>Develop a list of resources. Identify how these resources will help you achieve your goal.</v>
      </c>
      <c r="AK78" s="187" t="str">
        <f>IF('Personal Management'!H49="","",'Personal Management'!H49)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IF(Lifesaving!H38="","",Lifesaving!H38)</f>
        <v/>
      </c>
      <c r="AG79" s="98"/>
      <c r="AH79" s="98"/>
      <c r="AI79" s="186" t="str">
        <f>'Personal Management'!B50</f>
        <v>e</v>
      </c>
      <c r="AJ79" s="188" t="str">
        <f>'Personal Management'!C50</f>
        <v>Develop a budget for your project.</v>
      </c>
      <c r="AK79" s="187" t="str">
        <f>IF('Personal Management'!H50="","",'Personal Management'!H50)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IF(Cooking!H45="","",Cooking!H45)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Management'!H51="","",'Personal Management'!H51)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IF(Cooking!H46="","",Cooking!H46)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Management'!H52="","",'Personal Management'!H52)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Community'!H3="", "", 'Citizenship in the Community'!H3)</f>
        <v/>
      </c>
      <c r="H87" s="66"/>
      <c r="I87" s="66"/>
      <c r="J87" s="186">
        <f>Communication!B3</f>
        <v>1</v>
      </c>
      <c r="K87" s="195" t="str">
        <f>Communication!C3</f>
        <v>Do ONE</v>
      </c>
      <c r="L87" s="187" t="str">
        <f>IF(Communication!H3="","",Communication!H3)</f>
        <v/>
      </c>
      <c r="N87" s="66"/>
      <c r="O87" s="313" t="str">
        <f>Cooking!B47</f>
        <v>a</v>
      </c>
      <c r="P87" s="290" t="str">
        <f>Cooking!C47</f>
        <v>Create a shopping list for your meals, showing the amount of food needed to prepare and serve each meal, and the cost for each meal.</v>
      </c>
      <c r="Q87" s="314" t="str">
        <f>IF(Cooking!H47="","",Cooking!H47)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Science'!H3="","",'Environmental Science'!H3)</f>
        <v/>
      </c>
      <c r="W87" s="66"/>
      <c r="X87" s="66"/>
      <c r="Y87" s="313">
        <f>'First Aid'!B3</f>
        <v>1</v>
      </c>
      <c r="Z87" s="290" t="str">
        <f>'First Aid'!C3</f>
        <v>Satisfy your counselor that you have current knowledge of all first-aid requirements for Tenderfoot, Second Class, and First Class ranks.</v>
      </c>
      <c r="AA87" s="314" t="str">
        <f>IF('First Aid'!H3="","",'First Aid'!H3)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Fitness'!H3="","",'Personal Fitness'!H3)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IF(Sustainability!H3="","",Sustainability!H3)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IF(Communication!H4="","",Communication!H4)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IF(Cooking!H48="","",Cooking!H48)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Aid'!H4="","",'First Aid'!H4)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Science'!H4="","",'Environmental Science'!H4)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Community'!H4="", "", 'Citizenship in the Community'!H4)</f>
        <v/>
      </c>
      <c r="H91" s="81"/>
      <c r="I91" s="81"/>
      <c r="J91" s="291"/>
      <c r="K91" s="294"/>
      <c r="L91" s="292"/>
      <c r="N91" s="81"/>
      <c r="O91" s="313"/>
      <c r="P91" s="290"/>
      <c r="Q91" s="314"/>
      <c r="R91" s="81"/>
      <c r="T91" s="321"/>
      <c r="U91" s="174" t="str">
        <f>'Environmental Science'!C5</f>
        <v>• Population</v>
      </c>
      <c r="V91" s="185" t="str">
        <f>IF('Environmental Science'!H5="","",'Environmental Science'!H5)</f>
        <v/>
      </c>
      <c r="W91" s="81"/>
      <c r="Y91" s="313" t="str">
        <f>'First Aid'!B5</f>
        <v>2b</v>
      </c>
      <c r="Z91" s="290" t="str">
        <f>'First Aid'!C5</f>
        <v>Define the term triage. Explain the steps necessary to assess and handle a medical emergency until help arrives.</v>
      </c>
      <c r="AA91" s="314" t="str">
        <f>IF('First Aid'!H5="","",'First Aid'!H5)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Community'!H5="", "", 'Citizenship in the Community'!H5)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IF(Cooking!H49="","",Cooking!H49)</f>
        <v/>
      </c>
      <c r="R92" s="66"/>
      <c r="T92" s="321"/>
      <c r="U92" s="174" t="str">
        <f>'Environmental Science'!C6</f>
        <v>• Community</v>
      </c>
      <c r="V92" s="185" t="str">
        <f>IF('Environmental Science'!H6="","",'Environmental Science'!H6)</f>
        <v/>
      </c>
      <c r="W92" s="66"/>
      <c r="Y92" s="313"/>
      <c r="Z92" s="290"/>
      <c r="AA92" s="314"/>
      <c r="AD92" s="186" t="str">
        <f>'Personal Fitness'!B4</f>
        <v>i</v>
      </c>
      <c r="AE92" s="188" t="str">
        <f>'Personal Fitness'!C4</f>
        <v>Why physical exams are important.</v>
      </c>
      <c r="AF92" s="187" t="str">
        <f>IF('Personal Fitness'!H4="","",'Personal Fitness'!H4)</f>
        <v/>
      </c>
      <c r="AG92" s="66"/>
      <c r="AI92" s="186">
        <f>Sustainability!B4</f>
        <v>2</v>
      </c>
      <c r="AJ92" s="183" t="str">
        <f>Sustainability!C4</f>
        <v>Do A and either B OR C of the following:</v>
      </c>
      <c r="AK92" s="187" t="str">
        <f>IF(Sustainability!H4="","",Sustainability!H4)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Science'!H7="","",'Environmental Science'!H7)</f>
        <v/>
      </c>
      <c r="W93" s="66"/>
      <c r="Y93" s="184" t="str">
        <f>'First Aid'!B6</f>
        <v>2c</v>
      </c>
      <c r="Z93" s="183" t="str">
        <f>'First Aid'!C6</f>
        <v>Explain the standard precautions as applied to blood borne pathogens.</v>
      </c>
      <c r="AA93" s="185" t="str">
        <f>IF('First Aid'!H6="","",'First Aid'!H6)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Fitness'!H5="","",'Personal Fitness'!H5)</f>
        <v/>
      </c>
      <c r="AG93" s="66"/>
      <c r="AI93" s="186"/>
      <c r="AJ93" s="183" t="str">
        <f>Sustainability!C5</f>
        <v>Water</v>
      </c>
      <c r="AK93" s="187" t="str">
        <f>IF(Sustainability!H5="","",Sustainability!H5)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Community'!H6="", "", 'Citizenship in the Community'!H6)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IF(Communication!H5="","",Communication!H5)</f>
        <v/>
      </c>
      <c r="N94" s="66"/>
      <c r="O94" s="313"/>
      <c r="P94" s="290"/>
      <c r="Q94" s="314"/>
      <c r="R94" s="66"/>
      <c r="T94" s="321"/>
      <c r="U94" s="174" t="str">
        <f>'Environmental Science'!C8</f>
        <v>• Biosphere</v>
      </c>
      <c r="V94" s="185" t="str">
        <f>IF('Environmental Science'!H8="","",'Environmental Science'!H8)</f>
        <v/>
      </c>
      <c r="W94" s="66"/>
      <c r="Y94" s="184" t="str">
        <f>'First Aid'!B7</f>
        <v>2d</v>
      </c>
      <c r="Z94" s="183" t="str">
        <f>'First Aid'!C7</f>
        <v>Prepare a first-aid kit for your home. Display and discuss its contents with your counselor.</v>
      </c>
      <c r="AA94" s="185" t="str">
        <f>IF('First Aid'!H7="","",'First Aid'!H7)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IF(Sustainability!H6="","",Sustainability!H6)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Community'!H7="", "", 'Citizenship in the Community'!H7)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IF(Cooking!H50="","",Cooking!H50)</f>
        <v/>
      </c>
      <c r="R95" s="66"/>
      <c r="T95" s="321"/>
      <c r="U95" s="174" t="str">
        <f>'Environmental Science'!C9</f>
        <v>• Symbiosis</v>
      </c>
      <c r="V95" s="185" t="str">
        <f>IF('Environmental Science'!H9="","",'Environmental Science'!H9)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Aid'!H8="","",'First Aid'!H8)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Community'!H8="", "", 'Citizenship in the Community'!H8)</f>
        <v/>
      </c>
      <c r="H96" s="66"/>
      <c r="I96" s="66"/>
      <c r="J96" s="291"/>
      <c r="K96" s="294"/>
      <c r="L96" s="292"/>
      <c r="N96" s="66"/>
      <c r="O96" s="313"/>
      <c r="P96" s="290"/>
      <c r="Q96" s="314"/>
      <c r="R96" s="66"/>
      <c r="T96" s="321"/>
      <c r="U96" s="174" t="str">
        <f>'Environmental Science'!C10</f>
        <v>• Niche</v>
      </c>
      <c r="V96" s="185" t="str">
        <f>IF('Environmental Science'!H10="","",'Environmental Science'!H10)</f>
        <v/>
      </c>
      <c r="W96" s="66"/>
      <c r="Y96" s="313"/>
      <c r="Z96" s="290"/>
      <c r="AA96" s="314"/>
      <c r="AD96" s="186" t="str">
        <f>'Personal Fitness'!B6</f>
        <v>iii</v>
      </c>
      <c r="AE96" s="188" t="str">
        <f>'Personal Fitness'!C6</f>
        <v>Diseases that can be prevented and how.</v>
      </c>
      <c r="AF96" s="187" t="str">
        <f>IF('Personal Fitness'!H6="","",'Personal Fitness'!H6)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Science'!H11="","",'Environmental Science'!H11)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Aid'!H9="","",'First Aid'!H9)</f>
        <v/>
      </c>
      <c r="AD97" s="186" t="str">
        <f>'Personal Fitness'!B7</f>
        <v>iv</v>
      </c>
      <c r="AE97" s="188" t="str">
        <f>'Personal Fitness'!C7</f>
        <v>The seven warning signs of cancer.</v>
      </c>
      <c r="AF97" s="187" t="str">
        <f>IF('Personal Fitness'!H7="","",'Personal Fitness'!H7)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Community'!H9="", "", 'Citizenship in the Community'!H9)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IF(Cooking!H51="","",Cooking!H51)</f>
        <v/>
      </c>
      <c r="R98" s="66"/>
      <c r="T98" s="321"/>
      <c r="U98" s="174" t="str">
        <f>'Environmental Science'!C12</f>
        <v>• Conservation</v>
      </c>
      <c r="V98" s="185" t="str">
        <f>IF('Environmental Science'!H12="","",'Environmental Science'!H12)</f>
        <v/>
      </c>
      <c r="W98" s="66"/>
      <c r="Y98" s="313"/>
      <c r="Z98" s="290"/>
      <c r="AA98" s="314"/>
      <c r="AD98" s="186" t="str">
        <f>'Personal Fitness'!B8</f>
        <v>v</v>
      </c>
      <c r="AE98" s="188" t="str">
        <f>'Personal Fitness'!C8</f>
        <v>The youth risk factors that affect cardiovascular fitness in adulthood.</v>
      </c>
      <c r="AF98" s="187" t="str">
        <f>IF('Personal Fitness'!H8="","",'Personal Fitness'!H8)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Science'!H13="","",'Environmental Science'!H13)</f>
        <v/>
      </c>
      <c r="W99" s="66"/>
      <c r="Y99" s="184" t="str">
        <f>'First Aid'!B10</f>
        <v>3c</v>
      </c>
      <c r="Z99" s="183" t="str">
        <f>'First Aid'!C10</f>
        <v>Explain the use of an automated external defibrillator (AED).</v>
      </c>
      <c r="AA99" s="185" t="str">
        <f>IF('First Aid'!H10="","",'First Aid'!H10)</f>
        <v/>
      </c>
      <c r="AD99" s="291" t="str">
        <f>'Personal Fitness'!B9</f>
        <v>1b</v>
      </c>
      <c r="AE99" s="290" t="str">
        <f>'Personal Fitness'!C9</f>
        <v>Have a dental examination. Get a statement saying that your teeth have been checked and cared for. Tell how to care for your teeth.</v>
      </c>
      <c r="AF99" s="292" t="str">
        <f>IF('Personal Fitness'!H9="","",'Personal Fitness'!H9)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IF(Sustainability!H7="","",Sustainability!H7)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Community'!H10="", "", 'Citizenship in the Community'!H10)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IF(Communication!H6="","",Communication!H6)</f>
        <v/>
      </c>
      <c r="N100" s="66"/>
      <c r="O100" s="313"/>
      <c r="P100" s="290"/>
      <c r="Q100" s="314"/>
      <c r="R100" s="66"/>
      <c r="T100" s="321"/>
      <c r="U100" s="174" t="str">
        <f>'Environmental Science'!C14</f>
        <v>• Endangered species</v>
      </c>
      <c r="V100" s="185" t="str">
        <f>IF('Environmental Science'!H14="","",'Environmental Science'!H14)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Aid'!H11="","",'First Aid'!H11)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Science'!H15="","",'Environmental Science'!H15)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Fitness'!H10="","",'Personal Fitness'!H10)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Community'!H11="", "", 'Citizenship in the Community'!H11)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IF(Cooking!H52="","",Cooking!H52)</f>
        <v/>
      </c>
      <c r="R102" s="66"/>
      <c r="T102" s="321"/>
      <c r="U102" s="174" t="str">
        <f>'Environmental Science'!C16</f>
        <v>• Pollution prevention</v>
      </c>
      <c r="V102" s="185" t="str">
        <f>IF('Environmental Science'!H16="","",'Environmental Science'!H16)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Community'!H12="", "", 'Citizenship in the Community'!H12)</f>
        <v/>
      </c>
      <c r="H103" s="66"/>
      <c r="I103" s="66"/>
      <c r="J103" s="291"/>
      <c r="K103" s="294"/>
      <c r="L103" s="292"/>
      <c r="N103" s="66"/>
      <c r="O103" s="313"/>
      <c r="P103" s="290"/>
      <c r="Q103" s="314"/>
      <c r="R103" s="66"/>
      <c r="T103" s="321"/>
      <c r="U103" s="174" t="str">
        <f>'Environmental Science'!C17</f>
        <v>• Brownfield</v>
      </c>
      <c r="V103" s="185" t="str">
        <f>IF('Environmental Science'!H17="","",'Environmental Science'!H17)</f>
        <v/>
      </c>
      <c r="W103" s="66"/>
      <c r="Y103" s="313" t="str">
        <f>'First Aid'!B12</f>
        <v>3e</v>
      </c>
      <c r="Z103" s="290" t="str">
        <f>'First Aid'!C12</f>
        <v>Explain when a bee sting could be life threatening and what action should be taken for prevention and for first aid.</v>
      </c>
      <c r="AA103" s="314" t="str">
        <f>IF('First Aid'!H12="","",'First Aid'!H12)</f>
        <v/>
      </c>
      <c r="AD103" s="186" t="str">
        <f>'Personal Fitness'!B11</f>
        <v>a</v>
      </c>
      <c r="AE103" s="188" t="str">
        <f>'Personal Fitness'!C11</f>
        <v>Components of personal fitness.</v>
      </c>
      <c r="AF103" s="187" t="str">
        <f>IF('Personal Fitness'!H11="","",'Personal Fitness'!H11)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IF(Sustainability!H8="","",Sustainability!H8)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Community'!H13="", "", 'Citizenship in the Community'!H13)</f>
        <v/>
      </c>
      <c r="H104" s="66"/>
      <c r="I104" s="66"/>
      <c r="J104" s="291"/>
      <c r="K104" s="294"/>
      <c r="L104" s="292"/>
      <c r="N104" s="66"/>
      <c r="O104" s="313"/>
      <c r="P104" s="290"/>
      <c r="Q104" s="314"/>
      <c r="R104" s="66"/>
      <c r="T104" s="321"/>
      <c r="U104" s="174" t="str">
        <f>'Environmental Science'!C18</f>
        <v>• Ozone</v>
      </c>
      <c r="V104" s="185" t="str">
        <f>IF('Environmental Science'!H18="","",'Environmental Science'!H18)</f>
        <v/>
      </c>
      <c r="W104" s="66"/>
      <c r="Y104" s="313"/>
      <c r="Z104" s="290"/>
      <c r="AA104" s="314"/>
      <c r="AD104" s="186" t="str">
        <f>'Personal Fitness'!B12</f>
        <v>b</v>
      </c>
      <c r="AE104" s="188" t="str">
        <f>'Personal Fitness'!C12</f>
        <v>Reasons for being fit in all components.</v>
      </c>
      <c r="AF104" s="187" t="str">
        <f>IF('Personal Fitness'!H12="","",'Personal Fitness'!H12)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IF(Communication!H7="","",Communication!H7)</f>
        <v/>
      </c>
      <c r="N105" s="66"/>
      <c r="R105" s="66"/>
      <c r="T105" s="321"/>
      <c r="U105" s="174" t="str">
        <f>'Environmental Science'!C19</f>
        <v>• Watershed</v>
      </c>
      <c r="V105" s="185" t="str">
        <f>IF('Environmental Science'!H19="","",'Environmental Science'!H19)</f>
        <v/>
      </c>
      <c r="W105" s="66"/>
      <c r="Y105" s="313" t="str">
        <f>'First Aid'!B13</f>
        <v>3f</v>
      </c>
      <c r="Z105" s="290" t="str">
        <f>'First Aid'!C13</f>
        <v>Explain the symptoms of heatstroke and what action should be taken for first aid and for prevention.</v>
      </c>
      <c r="AA105" s="314" t="str">
        <f>IF('First Aid'!H13="","",'First Aid'!H13)</f>
        <v/>
      </c>
      <c r="AD105" s="186" t="str">
        <f>'Personal Fitness'!B13</f>
        <v>c</v>
      </c>
      <c r="AE105" s="188" t="str">
        <f>'Personal Fitness'!C13</f>
        <v>What it means to be mentally healthy.</v>
      </c>
      <c r="AF105" s="187" t="str">
        <f>IF('Personal Fitness'!H13="","",'Personal Fitness'!H13)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Science'!H20="","",'Environmental Science'!H20)</f>
        <v/>
      </c>
      <c r="W106" s="66"/>
      <c r="Y106" s="313"/>
      <c r="Z106" s="290"/>
      <c r="AA106" s="314"/>
      <c r="AD106" s="186" t="str">
        <f>'Personal Fitness'!B14</f>
        <v>d</v>
      </c>
      <c r="AE106" s="188" t="str">
        <f>'Personal Fitness'!C14</f>
        <v>What it means to be physically healthy and fit.</v>
      </c>
      <c r="AF106" s="187" t="str">
        <f>IF('Personal Fitness'!H14="","",'Personal Fitness'!H14)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Community'!H14="", "", 'Citizenship in the Community'!H14)</f>
        <v/>
      </c>
      <c r="H107" s="66"/>
      <c r="I107" s="66"/>
      <c r="J107" s="291"/>
      <c r="K107" s="294"/>
      <c r="L107" s="292"/>
      <c r="N107" s="66"/>
      <c r="O107" s="299"/>
      <c r="P107" s="299"/>
      <c r="Q107" s="299"/>
      <c r="R107" s="66"/>
      <c r="T107" s="321"/>
      <c r="U107" s="174" t="str">
        <f>'Environmental Science'!C21</f>
        <v>• Nonpoint source</v>
      </c>
      <c r="V107" s="185" t="str">
        <f>IF('Environmental Science'!H21="","",'Environmental Science'!H21)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Aid'!H14="","",'First Aid'!H14)</f>
        <v/>
      </c>
      <c r="AD107" s="186" t="str">
        <f>'Personal Fitness'!B15</f>
        <v>e</v>
      </c>
      <c r="AE107" s="188" t="str">
        <f>'Personal Fitness'!C15</f>
        <v>What it means to be socially healthy. Discuss your activity in the areas of healthy social fitness.</v>
      </c>
      <c r="AF107" s="187" t="str">
        <f>IF('Personal Fitness'!H15="","",'Personal Fitness'!H15)</f>
        <v/>
      </c>
      <c r="AG107" s="66"/>
      <c r="AI107" s="186"/>
      <c r="AJ107" s="183" t="str">
        <f>Sustainability!C9</f>
        <v>Food</v>
      </c>
      <c r="AK107" s="187" t="str">
        <f>IF(Sustainability!H9="","",Sustainability!H9)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Community'!H15="", "", 'Citizenship in the Community'!H15)</f>
        <v/>
      </c>
      <c r="H108" s="66"/>
      <c r="I108" s="66"/>
      <c r="J108" s="186">
        <f>Communication!B8</f>
        <v>2</v>
      </c>
      <c r="K108" s="195" t="str">
        <f>Communication!C8</f>
        <v>Do ONE</v>
      </c>
      <c r="L108" s="187" t="str">
        <f>IF(Communication!H8="","",Communication!H8)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IF(Cycling!H3="","",Cycling!H3)</f>
        <v/>
      </c>
      <c r="R108" s="66"/>
      <c r="T108" s="321"/>
      <c r="U108" s="174" t="str">
        <f>'Environmental Science'!C22</f>
        <v>• Hybrid vehicle</v>
      </c>
      <c r="V108" s="185" t="str">
        <f>IF('Environmental Science'!H22="","",'Environmental Science'!H22)</f>
        <v/>
      </c>
      <c r="W108" s="66"/>
      <c r="Y108" s="313"/>
      <c r="Z108" s="290"/>
      <c r="AA108" s="314"/>
      <c r="AD108" s="186" t="str">
        <f>'Personal Fitness'!B16</f>
        <v>f</v>
      </c>
      <c r="AE108" s="188" t="str">
        <f>'Personal Fitness'!C16</f>
        <v>What you can do to prevent social, emotional, or mental problems.</v>
      </c>
      <c r="AF108" s="187" t="str">
        <f>IF('Personal Fitness'!H16="","",'Personal Fitness'!H16)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IF(Sustainability!H10="","",Sustainability!H10)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IF(Communication!H9="","",Communication!H9)</f>
        <v/>
      </c>
      <c r="N109" s="66"/>
      <c r="O109" s="313"/>
      <c r="P109" s="290"/>
      <c r="Q109" s="314"/>
      <c r="R109" s="66"/>
      <c r="T109" s="322"/>
      <c r="U109" s="174" t="str">
        <f>'Environmental Science'!C23</f>
        <v>• Fuel cell</v>
      </c>
      <c r="V109" s="185" t="str">
        <f>IF('Environmental Science'!H23="","",'Environmental Science'!H23)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Fitness'!H17="","",'Personal Fitness'!H17)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Science'!H24="","",'Environmental Science'!H24)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Aid'!H15="","",'First Aid'!H15)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IF(Cycling!H4="","",Cycling!H4)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Science'!H25="","",'Environmental Science'!H25)</f>
        <v/>
      </c>
      <c r="Y111" s="313"/>
      <c r="Z111" s="290"/>
      <c r="AA111" s="314"/>
      <c r="AD111" s="186" t="str">
        <f>'Personal Fitness'!B18</f>
        <v>3b</v>
      </c>
      <c r="AE111" s="183" t="str">
        <f>'Personal Fitness'!C18</f>
        <v>Are you immunized and vaccinated according to the advice of your health-care provider?</v>
      </c>
      <c r="AF111" s="187" t="str">
        <f>IF('Personal Fitness'!H18="","",'Personal Fitness'!H18)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IF(Sustainability!H11="","",Sustainability!H11)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Community'!H16="", "", 'Citizenship in the Community'!H16)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IF(Communication!H10="","",Communication!H10)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Fitness'!H19="","",'Personal Fitness'!H19)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Science'!H26="","",'Environmental Science'!H26)</f>
        <v/>
      </c>
      <c r="W113" s="66"/>
      <c r="Y113" s="313" t="str">
        <f>'First Aid'!B16</f>
        <v>5a</v>
      </c>
      <c r="Z113" s="290" t="str">
        <f>'First Aid'!C16</f>
        <v>Describe the symptoms, proper first-aid procedures, and possible prevention measures for hypothermia</v>
      </c>
      <c r="AA113" s="314" t="str">
        <f>IF('First Aid'!H16="","",'First Aid'!H16)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Community'!H17="", "", 'Citizenship in the Community'!H17)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Fitness'!H20="","",'Personal Fitness'!H20)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IF(Sustainability!H12="","",Sustainability!H12)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IF(Communication!H11="","",Communication!H11)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IF(Cycling!H5="","",Cycling!H5)</f>
        <v/>
      </c>
      <c r="R115" s="66"/>
      <c r="T115" s="184" t="str">
        <f>'Environmental Science'!B27</f>
        <v>A3</v>
      </c>
      <c r="U115" s="183" t="str">
        <f>'Environmental Science'!C27</f>
        <v>Discuss what is an ecosystem. Tell how it is maintained in nature and how it survives.</v>
      </c>
      <c r="V115" s="185" t="str">
        <f>IF('Environmental Science'!H27="","",'Environmental Science'!H27)</f>
        <v/>
      </c>
      <c r="W115" s="66"/>
      <c r="Y115" s="313" t="str">
        <f>'First Aid'!B17</f>
        <v>5b</v>
      </c>
      <c r="Z115" s="290" t="str">
        <f>'First Aid'!C17</f>
        <v>Describe the symptoms, proper first-aid procedures, and possible prevention measures for convulsion/seizure</v>
      </c>
      <c r="AA115" s="314" t="str">
        <f>IF('First Aid'!H17="","",'First Aid'!H17)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Community'!H18="", "", 'Citizenship in the Community'!H18)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IF(Communication!H12="","",Communication!H12)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Science'!H28="","",'Environmental Science'!H28)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Fitness'!H21="","",'Personal Fitness'!H21)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Community'!H19="", "", 'Citizenship in the Community'!H19)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IF(Cycling!H6="","",Cycling!H6)</f>
        <v/>
      </c>
      <c r="R117" s="63"/>
      <c r="T117" s="313"/>
      <c r="U117" s="290"/>
      <c r="V117" s="314"/>
      <c r="W117" s="63"/>
      <c r="Y117" s="313" t="str">
        <f>'First Aid'!B18</f>
        <v>5c</v>
      </c>
      <c r="Z117" s="290" t="str">
        <f>'First Aid'!C18</f>
        <v>Describe the symptoms, proper first-aid procedures, and possible prevention measures for frostbite</v>
      </c>
      <c r="AA117" s="314" t="str">
        <f>IF('First Aid'!H18="","",'First Aid'!H18)</f>
        <v/>
      </c>
      <c r="AD117" s="291"/>
      <c r="AE117" s="290"/>
      <c r="AF117" s="292"/>
      <c r="AG117" s="63"/>
      <c r="AI117" s="186"/>
      <c r="AJ117" s="183" t="str">
        <f>Sustainability!C13</f>
        <v>Community</v>
      </c>
      <c r="AK117" s="187" t="str">
        <f>IF(Sustainability!H13="","",Sustainability!H13)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Science'!H29="","",'Environmental Science'!H29)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Fitness'!H22="","",'Personal Fitness'!H22)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IF(Sustainability!H14="","",Sustainability!H14)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IF(Cycling!H7="","",Cycling!H7)</f>
        <v/>
      </c>
      <c r="R119" s="63"/>
      <c r="T119" s="313"/>
      <c r="U119" s="290"/>
      <c r="V119" s="314"/>
      <c r="W119" s="63"/>
      <c r="Y119" s="313" t="str">
        <f>'First Aid'!B19</f>
        <v>5d</v>
      </c>
      <c r="Z119" s="290" t="str">
        <f>'First Aid'!C19</f>
        <v>Describe the symptoms, proper first-aid procedures, and possible prevention measures for dehydration</v>
      </c>
      <c r="AA119" s="314" t="str">
        <f>IF('First Aid'!H19="","",'First Aid'!H19)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Fitness'!H23="","",'Personal Fitness'!H23)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Community'!H20="", "", 'Citizenship in the Community'!H20)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IF(Communication!H13="","",Communication!H13)</f>
        <v/>
      </c>
      <c r="N121" s="63"/>
      <c r="O121" s="184" t="str">
        <f>Cycling!B8</f>
        <v>3a</v>
      </c>
      <c r="P121" s="183" t="str">
        <f>Cycling!C8</f>
        <v>Show all points that need regular lubrication</v>
      </c>
      <c r="Q121" s="185" t="str">
        <f>IF(Cycling!H8="","",Cycling!H8)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Aid'!H20="","",'First Aid'!H20)</f>
        <v/>
      </c>
      <c r="AD121" s="186" t="str">
        <f>'Personal Fitness'!B24</f>
        <v>3h</v>
      </c>
      <c r="AE121" s="183" t="str">
        <f>'Personal Fitness'!C24</f>
        <v>Do you sleep well at night and wake up feeling ready to start the new day?</v>
      </c>
      <c r="AF121" s="187" t="str">
        <f>IF('Personal Fitness'!H24="","",'Personal Fitness'!H24)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IF(Cycling!H9="","",Cycling!H9)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Science'!H30="","",'Environmental Science'!H30)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Fitness'!H25="","",'Personal Fitness'!H25)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IF(Sustainability!H15="","",Sustainability!H15)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IF(Cycling!H10="","",Cycling!H10)</f>
        <v/>
      </c>
      <c r="R123" s="63"/>
      <c r="T123" s="313"/>
      <c r="U123" s="290"/>
      <c r="V123" s="314"/>
      <c r="W123" s="63"/>
      <c r="Y123" s="184" t="str">
        <f>'First Aid'!B21</f>
        <v>5f</v>
      </c>
      <c r="Z123" s="183" t="str">
        <f>'First Aid'!C21</f>
        <v>Describe the symptoms, proper first-aid procedures, and possible prevention measures for burns</v>
      </c>
      <c r="AA123" s="185" t="str">
        <f>IF('First Aid'!H21="","",'First Aid'!H21)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IF(Cycling!H11="","",Cycling!H11)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Science'!H31="","",'Environmental Science'!H31)</f>
        <v/>
      </c>
      <c r="W124" s="63"/>
      <c r="Y124" s="313" t="str">
        <f>'First Aid'!B22</f>
        <v>5g</v>
      </c>
      <c r="Z124" s="290" t="str">
        <f>'First Aid'!C22</f>
        <v>Describe the symptoms, proper first-aid procedures, and possible prevention measures for abdominal pain</v>
      </c>
      <c r="AA124" s="314" t="str">
        <f>IF('First Aid'!H22="","",'First Aid'!H22)</f>
        <v/>
      </c>
      <c r="AD124" s="186" t="str">
        <f>'Personal Fitness'!B26</f>
        <v>3j</v>
      </c>
      <c r="AE124" s="183" t="str">
        <f>'Personal Fitness'!C26</f>
        <v>Do you spend quality time with your family and friends in social and recreational activities?</v>
      </c>
      <c r="AF124" s="187" t="str">
        <f>IF('Personal Fitness'!H26="","",'Personal Fitness'!H26)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IF(Communication!H14="","",Communication!H14)</f>
        <v/>
      </c>
      <c r="N125" s="63"/>
      <c r="O125" s="313">
        <f>Cycling!B12</f>
        <v>5</v>
      </c>
      <c r="P125" s="290" t="str">
        <f>Cycling!C12</f>
        <v>Show how to repair a flat by removing the tire, replacing or patching the tube, and remounting the tire.</v>
      </c>
      <c r="Q125" s="314" t="str">
        <f>IF(Cycling!H12="","",Cycling!H12)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Fitness'!H27="","",'Personal Fitness'!H27)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IF(Sustainability!H16="","",Sustainability!H16)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Science'!H32="","",'Environmental Science'!H32)</f>
        <v/>
      </c>
      <c r="Y126" s="313" t="str">
        <f>'First Aid'!B23</f>
        <v>5h</v>
      </c>
      <c r="Z126" s="290" t="str">
        <f>'First Aid'!C23</f>
        <v>Describe the symptoms, proper first-aid procedures, and possible prevention measures for loosened teeth</v>
      </c>
      <c r="AA126" s="314" t="str">
        <f>IF('First Aid'!H23="","",'First Aid'!H23)</f>
        <v/>
      </c>
      <c r="AD126" s="186" t="str">
        <f>'Personal Fitness'!B28</f>
        <v>4a</v>
      </c>
      <c r="AE126" s="183" t="str">
        <f>'Personal Fitness'!C28</f>
        <v>Explain the components of physical fitness.</v>
      </c>
      <c r="AF126" s="187" t="str">
        <f>IF('Personal Fitness'!H28="","",'Personal Fitness'!H28)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IF(Cycling!H13="","",Cycling!H13)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Fitness'!H29="","",'Personal Fitness'!H29)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Nation'!H3="", "", 'Citizenship in the Nation'!H3)</f>
        <v/>
      </c>
      <c r="J128" s="186">
        <f>Communication!B15</f>
        <v>7</v>
      </c>
      <c r="K128" s="195" t="str">
        <f>Communication!C15</f>
        <v>Do ONE</v>
      </c>
      <c r="L128" s="187" t="str">
        <f>IF(Communication!H15="","",Communication!H15)</f>
        <v/>
      </c>
      <c r="O128" s="313">
        <f>Cycling!B14</f>
        <v>7</v>
      </c>
      <c r="P128" s="290" t="str">
        <f>Cycling!C14</f>
        <v>Using the BSA buddy system, complete all the requirements for ONE of the following options: road biking OR mountain biking</v>
      </c>
      <c r="Q128" s="314" t="str">
        <f>IF(Cycling!H14="","",Cycling!H14)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Science'!H33="","",'Environmental Science'!H33)</f>
        <v/>
      </c>
      <c r="Y128" s="313" t="str">
        <f>'First Aid'!B24</f>
        <v>5i</v>
      </c>
      <c r="Z128" s="290" t="str">
        <f>'First Aid'!C24</f>
        <v>Describe the symptoms, proper first-aid procedures, and possible prevention measures for knocked out tooth</v>
      </c>
      <c r="AA128" s="314" t="str">
        <f>IF('First Aid'!H24="","",'First Aid'!H24)</f>
        <v/>
      </c>
      <c r="AD128" s="186" t="str">
        <f>'Personal Fitness'!B30</f>
        <v>4c</v>
      </c>
      <c r="AE128" s="183" t="str">
        <f>'Personal Fitness'!C30</f>
        <v>Explain the need to have a balance in all four components of physical fitness.</v>
      </c>
      <c r="AF128" s="187" t="str">
        <f>IF('Personal Fitness'!H30="","",'Personal Fitness'!H30)</f>
        <v/>
      </c>
      <c r="AI128" s="186"/>
      <c r="AJ128" s="183" t="str">
        <f>Sustainability!C17</f>
        <v>Energy</v>
      </c>
      <c r="AK128" s="187" t="str">
        <f>IF(Sustainability!H17="","",Sustainability!H17)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IF(Communication!H16="","",Communication!H16)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Fitness'!H31="","",'Personal Fitness'!H31)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IF(Sustainability!H18="","",Sustainability!H18)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Nation'!H4="", "", 'Citizenship in the Nation'!H4)</f>
        <v/>
      </c>
      <c r="H130" s="2"/>
      <c r="I130" s="2"/>
      <c r="J130" s="291"/>
      <c r="K130" s="294"/>
      <c r="L130" s="292"/>
      <c r="N130" s="2"/>
      <c r="O130" s="184" t="str">
        <f>Cycling!B15</f>
        <v>7A</v>
      </c>
      <c r="P130" s="183" t="str">
        <f>Cycling!C15</f>
        <v>Road Biking</v>
      </c>
      <c r="Q130" s="185" t="str">
        <f>IF(Cycling!H15="","",Cycling!H15)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Aid'!H25="","",'First Aid'!H25)</f>
        <v/>
      </c>
      <c r="AB130" s="2"/>
      <c r="AC130" s="2"/>
      <c r="AD130" s="186" t="str">
        <f>'Personal Fitness'!B32</f>
        <v>5a</v>
      </c>
      <c r="AE130" s="183" t="str">
        <f>'Personal Fitness'!C32</f>
        <v>Explain the importance of good nutrition.</v>
      </c>
      <c r="AF130" s="187" t="str">
        <f>IF('Personal Fitness'!H32="","",'Personal Fitness'!H32)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Nation'!H5="", "", 'Citizenship in the Nation'!H5)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IF(Communication!H17="","",Communication!H17)</f>
        <v/>
      </c>
      <c r="N131" s="2"/>
      <c r="O131" s="184">
        <f>Cycling!B16</f>
        <v>1</v>
      </c>
      <c r="P131" s="188" t="str">
        <f>Cycling!C16</f>
        <v>Take a road test with your counselor and demonstrate the following:</v>
      </c>
      <c r="Q131" s="185" t="str">
        <f>IF(Cycling!H16="","",Cycling!H16)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Science'!H34="","",'Environmental Science'!H34)</f>
        <v/>
      </c>
      <c r="W131" s="2"/>
      <c r="X131" s="2"/>
      <c r="Y131" s="313"/>
      <c r="Z131" s="290"/>
      <c r="AA131" s="314"/>
      <c r="AB131" s="2"/>
      <c r="AC131" s="2"/>
      <c r="AD131" s="186" t="str">
        <f>'Personal Fitness'!B33</f>
        <v>5b</v>
      </c>
      <c r="AE131" s="183" t="str">
        <f>'Personal Fitness'!C33</f>
        <v>Explain what good nutrition means to you.</v>
      </c>
      <c r="AF131" s="187" t="str">
        <f>IF('Personal Fitness'!H33="","",'Personal Fitness'!H33)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IF(Cycling!H17="","",Cycling!H17)</f>
        <v/>
      </c>
      <c r="R132" s="2"/>
      <c r="S132" s="2"/>
      <c r="T132" s="313"/>
      <c r="U132" s="290"/>
      <c r="V132" s="314"/>
      <c r="W132" s="2"/>
      <c r="X132" s="2"/>
      <c r="Y132" s="184">
        <f>'First Aid'!B26</f>
        <v>6</v>
      </c>
      <c r="Z132" s="183" t="str">
        <f>'First Aid'!C26</f>
        <v>Do TWO of the following</v>
      </c>
      <c r="AA132" s="185" t="str">
        <f>IF('First Aid'!H26="","",'First Aid'!H26)</f>
        <v/>
      </c>
      <c r="AB132" s="2"/>
      <c r="AC132" s="2"/>
      <c r="AD132" s="186" t="str">
        <f>'Personal Fitness'!B34</f>
        <v>5c</v>
      </c>
      <c r="AE132" s="183" t="str">
        <f>'Personal Fitness'!C34</f>
        <v>Explain how good nutrition is related to the other components of personal fitness.</v>
      </c>
      <c r="AF132" s="187" t="str">
        <f>IF('Personal Fitness'!H34="","",'Personal Fitness'!H34)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IF(Cycling!H18="","",Cycling!H18)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Aid'!H27="","",'First Aid'!H27)</f>
        <v/>
      </c>
      <c r="AB133" s="2"/>
      <c r="AC133" s="2"/>
      <c r="AD133" s="186" t="str">
        <f>'Personal Fitness'!B35</f>
        <v>5d</v>
      </c>
      <c r="AE133" s="183" t="str">
        <f>'Personal Fitness'!C35</f>
        <v>Explain the three components of a sound weight (fat) control program.</v>
      </c>
      <c r="AF133" s="187" t="str">
        <f>IF('Personal Fitness'!H35="","",'Personal Fitness'!H35)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Nation'!H6="", "", 'Citizenship in the Nation'!H6)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Science'!H35="","",'Environmental Science'!H35)</f>
        <v/>
      </c>
      <c r="W134" s="2"/>
      <c r="X134" s="2"/>
      <c r="Y134" s="313"/>
      <c r="Z134" s="315"/>
      <c r="AA134" s="314"/>
      <c r="AB134" s="2"/>
      <c r="AC134" s="2"/>
      <c r="AD134" s="291">
        <f>'Personal Fitness'!B36</f>
        <v>6</v>
      </c>
      <c r="AE134" s="183" t="str">
        <f>'Personal Fitness'!C36</f>
        <v>Record your abilities on the following tests:</v>
      </c>
      <c r="AF134" s="187" t="str">
        <f>IF('Personal Fitness'!H36="","",'Personal Fitness'!H36)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IF(Sustainability!H19="","",Sustainability!H19)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IF(Cycling!H19="","",Cycling!H19)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Aid'!H28="","",'First Aid'!H28)</f>
        <v/>
      </c>
      <c r="AB135" s="2"/>
      <c r="AC135" s="2"/>
      <c r="AD135" s="291"/>
      <c r="AE135" s="183" t="str">
        <f>'Personal Fitness'!C37</f>
        <v>Aerobic - run 9 minutes OR 1 mile.</v>
      </c>
      <c r="AF135" s="187" t="str">
        <f>IF('Personal Fitness'!H37="","",'Personal Fitness'!H37)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Nation'!H7="", "", 'Citizenship in the Nation'!H7)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IF(Communication!H18="","",Communication!H18)</f>
        <v/>
      </c>
      <c r="N136" s="2"/>
      <c r="O136" s="184" t="str">
        <f>Cycling!B20</f>
        <v>d</v>
      </c>
      <c r="P136" s="198" t="str">
        <f>Cycling!C20</f>
        <v>Demonstrate appropriate actions at a right-turn only lane when you are continuing straight.</v>
      </c>
      <c r="Q136" s="185" t="str">
        <f>IF(Cycling!H20="","",Cycling!H20)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Science'!H36="","",'Environmental Science'!H36)</f>
        <v/>
      </c>
      <c r="W136" s="2"/>
      <c r="X136" s="2"/>
      <c r="Y136" s="313"/>
      <c r="Z136" s="315"/>
      <c r="AA136" s="314"/>
      <c r="AB136" s="2"/>
      <c r="AC136" s="2"/>
      <c r="AD136" s="291"/>
      <c r="AE136" s="183" t="str">
        <f>'Personal Fitness'!C38</f>
        <v>Flexibility - Distance stretched on 4th attempt of a sit and reach.</v>
      </c>
      <c r="AF136" s="187" t="str">
        <f>IF('Personal Fitness'!H38="","",'Personal Fitness'!H38)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IF(Cycling!H21="","",Cycling!H21)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Aid'!H29="","",'First Aid'!H29)</f>
        <v/>
      </c>
      <c r="AB137" s="2"/>
      <c r="AC137" s="2"/>
      <c r="AD137" s="291"/>
      <c r="AE137" s="183" t="str">
        <f>'Personal Fitness'!C39</f>
        <v>Strength - Sit-ups done correctly in 60 seconds.</v>
      </c>
      <c r="AF137" s="187" t="str">
        <f>IF('Personal Fitness'!H39="","",'Personal Fitness'!H39)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Nation'!H8="", "", 'Citizenship in the Nation'!H8)</f>
        <v/>
      </c>
      <c r="H138" s="2"/>
      <c r="I138" s="2"/>
      <c r="J138" s="291"/>
      <c r="K138" s="294"/>
      <c r="L138" s="292"/>
      <c r="N138" s="2"/>
      <c r="O138" s="184" t="str">
        <f>Cycling!B22</f>
        <v>f</v>
      </c>
      <c r="P138" s="198" t="str">
        <f>Cycling!C22</f>
        <v>Cross railroad tracks properly.</v>
      </c>
      <c r="Q138" s="185" t="str">
        <f>IF(Cycling!H22="","",Cycling!H22)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Science'!H37="","",'Environmental Science'!H37)</f>
        <v/>
      </c>
      <c r="W138" s="2"/>
      <c r="X138" s="2"/>
      <c r="Y138" s="313"/>
      <c r="Z138" s="315"/>
      <c r="AA138" s="314"/>
      <c r="AB138" s="2"/>
      <c r="AC138" s="2"/>
      <c r="AD138" s="291"/>
      <c r="AE138" s="183" t="str">
        <f>'Personal Fitness'!C40</f>
        <v>Strength - Pull-ups done correctly in 60 seconds.</v>
      </c>
      <c r="AF138" s="187" t="str">
        <f>IF('Personal Fitness'!H40="","",'Personal Fitness'!H40)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IF(Communication!H19="","",Communication!H19)</f>
        <v/>
      </c>
      <c r="N139" s="2"/>
      <c r="O139" s="184">
        <f>Cycling!B23</f>
        <v>2</v>
      </c>
      <c r="P139" s="188" t="str">
        <f>Cycling!C23</f>
        <v>Avoiding main highways, take the following rides:</v>
      </c>
      <c r="Q139" s="185" t="str">
        <f>IF(Cycling!H23="","",Cycling!H23)</f>
        <v/>
      </c>
      <c r="R139" s="2"/>
      <c r="S139" s="2"/>
      <c r="T139" s="313"/>
      <c r="U139" s="290"/>
      <c r="V139" s="314"/>
      <c r="W139" s="2"/>
      <c r="X139" s="2"/>
      <c r="Y139" s="184">
        <f>'First Aid'!B30</f>
        <v>7</v>
      </c>
      <c r="Z139" s="183" t="str">
        <f>'First Aid'!C30</f>
        <v>Teach another Scout a first-aid skill selected by your counselor.</v>
      </c>
      <c r="AA139" s="185" t="str">
        <f>IF('First Aid'!H30="","",'First Aid'!H30)</f>
        <v/>
      </c>
      <c r="AB139" s="2"/>
      <c r="AC139" s="2"/>
      <c r="AD139" s="291"/>
      <c r="AE139" s="183" t="str">
        <f>'Personal Fitness'!C41</f>
        <v>Strength - Push-ups done correctly in 60 seconds.</v>
      </c>
      <c r="AF139" s="187" t="str">
        <f>IF('Personal Fitness'!H41="","",'Personal Fitness'!H41)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IF(Sustainability!H20="","",Sustainability!H20)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IF(Cycling!H24="","",Cycling!H24)</f>
        <v/>
      </c>
      <c r="R140" s="2"/>
      <c r="S140" s="2"/>
      <c r="T140" s="313"/>
      <c r="U140" s="290"/>
      <c r="V140" s="314"/>
      <c r="W140" s="2"/>
      <c r="X140" s="2"/>
      <c r="Y140" s="109"/>
      <c r="Z140" s="181"/>
      <c r="AA140" s="98"/>
      <c r="AB140" s="2"/>
      <c r="AC140" s="2"/>
      <c r="AD140" s="291"/>
      <c r="AE140" s="183" t="str">
        <f>'Personal Fitness'!C42</f>
        <v>Body Composition - right arm.</v>
      </c>
      <c r="AF140" s="187" t="str">
        <f>IF('Personal Fitness'!H42="","",'Personal Fitness'!H42)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Nation'!H9="", "", 'Citizenship in the Nation'!H9)</f>
        <v/>
      </c>
      <c r="H141" s="2"/>
      <c r="I141" s="2"/>
      <c r="J141" s="291"/>
      <c r="K141" s="295"/>
      <c r="L141" s="292"/>
      <c r="N141" s="2"/>
      <c r="O141" s="184" t="str">
        <f>Cycling!B25</f>
        <v>b</v>
      </c>
      <c r="P141" s="198" t="str">
        <f>Cycling!C25</f>
        <v>Two of 15 miles each.</v>
      </c>
      <c r="Q141" s="185" t="str">
        <f>IF(Cycling!H25="","",Cycling!H25)</f>
        <v/>
      </c>
      <c r="R141" s="2"/>
      <c r="S141" s="2"/>
      <c r="T141" s="313"/>
      <c r="U141" s="290"/>
      <c r="V141" s="314"/>
      <c r="W141" s="2"/>
      <c r="X141" s="2"/>
      <c r="Y141" s="109"/>
      <c r="Z141" s="181"/>
      <c r="AA141" s="98"/>
      <c r="AB141" s="2"/>
      <c r="AC141" s="2"/>
      <c r="AD141" s="291"/>
      <c r="AE141" s="183" t="str">
        <f>'Personal Fitness'!C43</f>
        <v>Body Composition - shoulders.</v>
      </c>
      <c r="AF141" s="187" t="str">
        <f>IF('Personal Fitness'!H43="","",'Personal Fitness'!H43)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IF(Communication!H20="","",Communication!H20)</f>
        <v/>
      </c>
      <c r="N142" s="2"/>
      <c r="O142" s="184" t="str">
        <f>Cycling!B26</f>
        <v>c</v>
      </c>
      <c r="P142" s="198" t="str">
        <f>Cycling!C26</f>
        <v>Two of 25 miles each.</v>
      </c>
      <c r="Q142" s="185" t="str">
        <f>IF(Cycling!H26="","",Cycling!H26)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Science'!H38="","",'Environmental Science'!H38)</f>
        <v/>
      </c>
      <c r="W142" s="2"/>
      <c r="X142" s="2"/>
      <c r="Y142" s="109"/>
      <c r="Z142" s="181"/>
      <c r="AA142" s="98"/>
      <c r="AB142" s="2"/>
      <c r="AC142" s="2"/>
      <c r="AD142" s="291"/>
      <c r="AE142" s="183" t="str">
        <f>'Personal Fitness'!C44</f>
        <v>Body Composition - chest.</v>
      </c>
      <c r="AF142" s="187" t="str">
        <f>IF('Personal Fitness'!H44="","",'Personal Fitness'!H44)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IF(Cycling!H27="","",Cycling!H27)</f>
        <v/>
      </c>
      <c r="R143" s="2"/>
      <c r="S143" s="2"/>
      <c r="T143" s="313"/>
      <c r="U143" s="290"/>
      <c r="V143" s="314"/>
      <c r="W143" s="2"/>
      <c r="X143" s="2"/>
      <c r="Y143" s="109"/>
      <c r="Z143" s="181"/>
      <c r="AA143" s="98"/>
      <c r="AB143" s="2"/>
      <c r="AC143" s="2"/>
      <c r="AD143" s="291"/>
      <c r="AE143" s="183" t="str">
        <f>'Personal Fitness'!C45</f>
        <v>Body Composition - abdomen.</v>
      </c>
      <c r="AF143" s="187" t="str">
        <f>IF('Personal Fitness'!H45="","",'Personal Fitness'!H45)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Nation'!H10="", "", 'Citizenship in the Nation'!H10)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IF(Cycling!H28="","",Cycling!H28)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Fitness'!H46="","",'Personal Fitness'!H46)</f>
        <v/>
      </c>
      <c r="AG144" s="2"/>
      <c r="AH144" s="2"/>
      <c r="AI144" s="186"/>
      <c r="AJ144" s="183" t="str">
        <f>Sustainability!C21</f>
        <v>Stuff</v>
      </c>
      <c r="AK144" s="187" t="str">
        <f>IF(Sustainability!H21="","",Sustainability!H21)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Science'!H39="","",'Environmental Science'!H39)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Fitness'!H47="","",'Personal Fitness'!H47)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IF(Sustainability!H22="","",Sustainability!H22)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IF(Cycling!H29="","",Cycling!H29)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Nation'!H11="", "", 'Citizenship in the Nation'!H11)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Nation'!H12="", "", 'Citizenship in the Nation'!H12)</f>
        <v/>
      </c>
      <c r="H148" s="2"/>
      <c r="I148" s="2"/>
      <c r="J148" s="168"/>
      <c r="K148" s="35"/>
      <c r="L148" s="98"/>
      <c r="N148" s="2"/>
      <c r="O148" s="184" t="str">
        <f>Cycling!B30</f>
        <v>7B</v>
      </c>
      <c r="P148" s="183" t="str">
        <f>Cycling!C30</f>
        <v>Mountain Biking</v>
      </c>
      <c r="Q148" s="185" t="str">
        <f>IF(Cycling!H30="","",Cycling!H30)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Science'!H40="","",'Environmental Science'!H40)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IF(Sustainability!H23="","",Sustainability!H23)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Nation'!H13="", "", 'Citizenship in the Nation'!H13)</f>
        <v/>
      </c>
      <c r="H149" s="2"/>
      <c r="I149" s="2"/>
      <c r="J149" s="168"/>
      <c r="K149" s="35"/>
      <c r="L149" s="98"/>
      <c r="N149" s="2"/>
      <c r="O149" s="184">
        <f>Cycling!B31</f>
        <v>1</v>
      </c>
      <c r="P149" s="188" t="str">
        <f>Cycling!C31</f>
        <v>Take a trail ride with your counselor and demonstrate the following:</v>
      </c>
      <c r="Q149" s="185" t="str">
        <f>IF(Cycling!H31="","",Cycling!H31)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Fitness'!H48="","",'Personal Fitness'!H48)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Nation'!H14="", "", 'Citizenship in the Nation'!H14)</f>
        <v/>
      </c>
      <c r="H150" s="2"/>
      <c r="I150" s="2"/>
      <c r="J150" s="168"/>
      <c r="K150" s="35"/>
      <c r="L150" s="98"/>
      <c r="N150" s="2"/>
      <c r="O150" s="184" t="str">
        <f>Cycling!B32</f>
        <v>a</v>
      </c>
      <c r="P150" s="198" t="str">
        <f>Cycling!C32</f>
        <v>Properly mount, pedal, and brake, including emergency stops.</v>
      </c>
      <c r="Q150" s="185" t="str">
        <f>IF(Cycling!H32="","",Cycling!H32)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IF(Sustainability!H24="","",Sustainability!H24)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Nation'!H15="", "", 'Citizenship in the Nation'!H15)</f>
        <v/>
      </c>
      <c r="H151" s="2"/>
      <c r="I151" s="2"/>
      <c r="J151" s="168"/>
      <c r="K151" s="35"/>
      <c r="L151" s="98"/>
      <c r="N151" s="2"/>
      <c r="O151" s="184" t="str">
        <f>Cycling!B33</f>
        <v>b</v>
      </c>
      <c r="P151" s="198" t="str">
        <f>Cycling!C33</f>
        <v>Show shifting skills as applicable to climbs and obstacles.</v>
      </c>
      <c r="Q151" s="185" t="str">
        <f>IF(Cycling!H33="","",Cycling!H33)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Science'!H41="","",'Environmental Science'!H41)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Nation'!H16="", "", 'Citizenship in the Nation'!H16)</f>
        <v/>
      </c>
      <c r="H152" s="2"/>
      <c r="I152" s="2"/>
      <c r="J152" s="168"/>
      <c r="K152" s="35"/>
      <c r="L152" s="98"/>
      <c r="N152" s="2"/>
      <c r="O152" s="184" t="str">
        <f>Cycling!B34</f>
        <v>c</v>
      </c>
      <c r="P152" s="198" t="str">
        <f>Cycling!C34</f>
        <v>Show proper trail etiquette to hikers and other cyclists, including when to yield the right-of-way.</v>
      </c>
      <c r="Q152" s="185" t="str">
        <f>IF(Cycling!H34="","",Cycling!H34)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Nation'!H17="", "", 'Citizenship in the Nation'!H17)</f>
        <v/>
      </c>
      <c r="H153" s="2"/>
      <c r="I153" s="2"/>
      <c r="J153" s="168"/>
      <c r="K153" s="35"/>
      <c r="L153" s="98"/>
      <c r="N153" s="2"/>
      <c r="O153" s="184" t="str">
        <f>Cycling!B35</f>
        <v>d</v>
      </c>
      <c r="P153" s="198" t="str">
        <f>Cycling!C35</f>
        <v>Show proper technique for riding up and down hills.</v>
      </c>
      <c r="Q153" s="185" t="str">
        <f>IF(Cycling!H35="","",Cycling!H35)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IF(Cycling!H36="","",Cycling!H36)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Science'!H42="","",'Environmental Science'!H42)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IF(Cycling!H37="","",Cycling!H37)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Science'!H43="","",'Environmental Science'!H43)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Nation'!H18="", "", 'Citizenship in the Nation'!H18)</f>
        <v/>
      </c>
      <c r="H157" s="2"/>
      <c r="I157" s="2"/>
      <c r="J157" s="168"/>
      <c r="K157" s="35"/>
      <c r="L157" s="98"/>
      <c r="N157" s="2"/>
      <c r="O157" s="184">
        <f>Cycling!B38</f>
        <v>2</v>
      </c>
      <c r="P157" s="188" t="str">
        <f>Cycling!C38</f>
        <v>Describe the rules of trail riding, including how to know when a trail is unsuitable for riding.</v>
      </c>
      <c r="Q157" s="185" t="str">
        <f>IF(Cycling!H38="","",Cycling!H38)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Fitness'!H49="","",'Personal Fitness'!H49)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Nation'!H19="", "", 'Citizenship in the Nation'!H19)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IF(Cycling!H39="","",Cycling!H39)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IF(Cycling!H40="","",Cycling!H40)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Science'!H44="","",'Environmental Science'!H44)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IF(Cycling!H41="","",Cycling!H41)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IF(Cycling!H42="","",Cycling!H42)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IF(Cycling!H43="","",Cycling!H43)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T160:T163"/>
    <mergeCell ref="U160:U163"/>
    <mergeCell ref="V160:V163"/>
    <mergeCell ref="E158:E160"/>
    <mergeCell ref="F158:F160"/>
    <mergeCell ref="G158:G160"/>
    <mergeCell ref="O158:O159"/>
    <mergeCell ref="P158:P159"/>
    <mergeCell ref="Q158:Q159"/>
    <mergeCell ref="O163:O165"/>
    <mergeCell ref="P163:P165"/>
    <mergeCell ref="Q163:Q165"/>
    <mergeCell ref="E153:E156"/>
    <mergeCell ref="F153:F156"/>
    <mergeCell ref="G153:G156"/>
    <mergeCell ref="AJ66:AJ68"/>
    <mergeCell ref="AK66:AK68"/>
    <mergeCell ref="T151:T153"/>
    <mergeCell ref="U151:U153"/>
    <mergeCell ref="V151:V153"/>
    <mergeCell ref="AI69:AI73"/>
    <mergeCell ref="AJ69:AJ73"/>
    <mergeCell ref="AK69:AK73"/>
    <mergeCell ref="O154:O155"/>
    <mergeCell ref="P154:P155"/>
    <mergeCell ref="Q154:Q155"/>
    <mergeCell ref="T154:T155"/>
    <mergeCell ref="U154:U155"/>
    <mergeCell ref="V154:V155"/>
    <mergeCell ref="T156:T159"/>
    <mergeCell ref="U156:U159"/>
    <mergeCell ref="V156:V159"/>
    <mergeCell ref="E138:E140"/>
    <mergeCell ref="F138:F140"/>
    <mergeCell ref="G138:G140"/>
    <mergeCell ref="T138:T141"/>
    <mergeCell ref="U138:U141"/>
    <mergeCell ref="V138:V141"/>
    <mergeCell ref="T148:T150"/>
    <mergeCell ref="U148:U150"/>
    <mergeCell ref="V148:V150"/>
    <mergeCell ref="Q144:Q145"/>
    <mergeCell ref="U142:U144"/>
    <mergeCell ref="V142:V144"/>
    <mergeCell ref="AI58:AI59"/>
    <mergeCell ref="T145:T147"/>
    <mergeCell ref="U145:U147"/>
    <mergeCell ref="V145:V147"/>
    <mergeCell ref="O146:O147"/>
    <mergeCell ref="P146:P147"/>
    <mergeCell ref="Q146:Q147"/>
    <mergeCell ref="AI63:AI65"/>
    <mergeCell ref="AI75:AI76"/>
    <mergeCell ref="AI81:AI82"/>
    <mergeCell ref="AI66:AI68"/>
    <mergeCell ref="T136:T137"/>
    <mergeCell ref="U136:U137"/>
    <mergeCell ref="V136:V137"/>
    <mergeCell ref="E136:E137"/>
    <mergeCell ref="F136:F137"/>
    <mergeCell ref="G136:G137"/>
    <mergeCell ref="J136:J138"/>
    <mergeCell ref="K136:K138"/>
    <mergeCell ref="E141:E143"/>
    <mergeCell ref="F141:F143"/>
    <mergeCell ref="G141:G143"/>
    <mergeCell ref="J142:J144"/>
    <mergeCell ref="K142:K144"/>
    <mergeCell ref="L142:L144"/>
    <mergeCell ref="T142:T144"/>
    <mergeCell ref="J139:J141"/>
    <mergeCell ref="K139:K141"/>
    <mergeCell ref="L139:L141"/>
    <mergeCell ref="L136:L138"/>
    <mergeCell ref="E144:E146"/>
    <mergeCell ref="F144:F146"/>
    <mergeCell ref="G144:G146"/>
    <mergeCell ref="O144:O145"/>
    <mergeCell ref="P144:P145"/>
    <mergeCell ref="Y137:Y138"/>
    <mergeCell ref="Z137:Z138"/>
    <mergeCell ref="AA137:AA138"/>
    <mergeCell ref="AJ58:AJ59"/>
    <mergeCell ref="AK58:AK59"/>
    <mergeCell ref="AI60:AI62"/>
    <mergeCell ref="AJ60:AJ62"/>
    <mergeCell ref="Y133:Y134"/>
    <mergeCell ref="Z133:Z134"/>
    <mergeCell ref="AA133:AA134"/>
    <mergeCell ref="AK129:AK133"/>
    <mergeCell ref="Y135:Y136"/>
    <mergeCell ref="Z135:Z136"/>
    <mergeCell ref="AA135:AA136"/>
    <mergeCell ref="T134:T135"/>
    <mergeCell ref="T131:T133"/>
    <mergeCell ref="U131:U133"/>
    <mergeCell ref="V131:V133"/>
    <mergeCell ref="AI48:AI49"/>
    <mergeCell ref="AJ48:AJ49"/>
    <mergeCell ref="Y130:Y131"/>
    <mergeCell ref="Z130:Z131"/>
    <mergeCell ref="AA130:AA131"/>
    <mergeCell ref="T128:T130"/>
    <mergeCell ref="U128:U130"/>
    <mergeCell ref="AJ63:AJ65"/>
    <mergeCell ref="AJ75:AJ76"/>
    <mergeCell ref="AJ81:AJ82"/>
    <mergeCell ref="AI129:AI133"/>
    <mergeCell ref="AJ129:AJ133"/>
    <mergeCell ref="U134:U135"/>
    <mergeCell ref="V134:V135"/>
    <mergeCell ref="AI51:AI53"/>
    <mergeCell ref="AJ51:AJ53"/>
    <mergeCell ref="AI56:AI57"/>
    <mergeCell ref="AJ56:AJ57"/>
    <mergeCell ref="E131:E133"/>
    <mergeCell ref="F131:F133"/>
    <mergeCell ref="G131:G133"/>
    <mergeCell ref="J131:J135"/>
    <mergeCell ref="K131:K135"/>
    <mergeCell ref="L131:L135"/>
    <mergeCell ref="E134:E135"/>
    <mergeCell ref="F134:F135"/>
    <mergeCell ref="G134:G135"/>
    <mergeCell ref="E128:E129"/>
    <mergeCell ref="F128:F129"/>
    <mergeCell ref="G128:G129"/>
    <mergeCell ref="O128:O129"/>
    <mergeCell ref="P128:P129"/>
    <mergeCell ref="Q128:Q129"/>
    <mergeCell ref="J129:J130"/>
    <mergeCell ref="K129:K130"/>
    <mergeCell ref="L129:L130"/>
    <mergeCell ref="E126:G127"/>
    <mergeCell ref="T126:T127"/>
    <mergeCell ref="U126:U127"/>
    <mergeCell ref="V126:V127"/>
    <mergeCell ref="Y126:Y127"/>
    <mergeCell ref="Z126:Z127"/>
    <mergeCell ref="AJ40:AJ42"/>
    <mergeCell ref="AK40:AK42"/>
    <mergeCell ref="J125:J127"/>
    <mergeCell ref="K125:K127"/>
    <mergeCell ref="L125:L127"/>
    <mergeCell ref="O125:O126"/>
    <mergeCell ref="P125:P126"/>
    <mergeCell ref="Q125:Q126"/>
    <mergeCell ref="AA126:AA127"/>
    <mergeCell ref="U124:U125"/>
    <mergeCell ref="V124:V125"/>
    <mergeCell ref="Y124:Y125"/>
    <mergeCell ref="AK48:AK49"/>
    <mergeCell ref="AK56:AK57"/>
    <mergeCell ref="AK60:AK62"/>
    <mergeCell ref="AK63:AK65"/>
    <mergeCell ref="AK75:AK76"/>
    <mergeCell ref="AK81:AK82"/>
    <mergeCell ref="T124:T125"/>
    <mergeCell ref="Y121:Y122"/>
    <mergeCell ref="Z121:Z122"/>
    <mergeCell ref="AA121:AA122"/>
    <mergeCell ref="AN51:AN52"/>
    <mergeCell ref="AO51:AO52"/>
    <mergeCell ref="AP51:AP52"/>
    <mergeCell ref="AN57:AN58"/>
    <mergeCell ref="AO57:AO58"/>
    <mergeCell ref="AP57:AP58"/>
    <mergeCell ref="T50:T53"/>
    <mergeCell ref="U50:U53"/>
    <mergeCell ref="V50:V53"/>
    <mergeCell ref="AN59:AN61"/>
    <mergeCell ref="AP62:AP63"/>
    <mergeCell ref="AO59:AO61"/>
    <mergeCell ref="AP59:AP61"/>
    <mergeCell ref="AK51:AK53"/>
    <mergeCell ref="AN62:AN63"/>
    <mergeCell ref="AO62:AO63"/>
    <mergeCell ref="E121:E124"/>
    <mergeCell ref="F121:F124"/>
    <mergeCell ref="G121:G124"/>
    <mergeCell ref="J121:J124"/>
    <mergeCell ref="K121:K124"/>
    <mergeCell ref="L121:L124"/>
    <mergeCell ref="AN43:AN46"/>
    <mergeCell ref="AO43:AO46"/>
    <mergeCell ref="AP43:AP46"/>
    <mergeCell ref="O119:O120"/>
    <mergeCell ref="P119:P120"/>
    <mergeCell ref="Q119:Q120"/>
    <mergeCell ref="Y119:Y120"/>
    <mergeCell ref="Z119:Z120"/>
    <mergeCell ref="AA119:AA120"/>
    <mergeCell ref="T118:T121"/>
    <mergeCell ref="U118:U121"/>
    <mergeCell ref="V118:V121"/>
    <mergeCell ref="Z124:Z125"/>
    <mergeCell ref="AA124:AA125"/>
    <mergeCell ref="T122:T123"/>
    <mergeCell ref="U122:U123"/>
    <mergeCell ref="V122:V123"/>
    <mergeCell ref="AN47:AN48"/>
    <mergeCell ref="T113:T114"/>
    <mergeCell ref="U113:U114"/>
    <mergeCell ref="V113:V114"/>
    <mergeCell ref="Y113:Y114"/>
    <mergeCell ref="Z113:Z114"/>
    <mergeCell ref="AA113:AA114"/>
    <mergeCell ref="AN36:AN38"/>
    <mergeCell ref="AO36:AO38"/>
    <mergeCell ref="AJ35:AJ36"/>
    <mergeCell ref="AO47:AO48"/>
    <mergeCell ref="AE49:AE50"/>
    <mergeCell ref="AF49:AF50"/>
    <mergeCell ref="E114:E115"/>
    <mergeCell ref="F114:F115"/>
    <mergeCell ref="G114:G115"/>
    <mergeCell ref="O115:O116"/>
    <mergeCell ref="P115:P116"/>
    <mergeCell ref="Q115:Q116"/>
    <mergeCell ref="J116:J120"/>
    <mergeCell ref="K116:K120"/>
    <mergeCell ref="L116:L120"/>
    <mergeCell ref="E117:E120"/>
    <mergeCell ref="F117:F120"/>
    <mergeCell ref="G117:G120"/>
    <mergeCell ref="O117:O118"/>
    <mergeCell ref="P117:P118"/>
    <mergeCell ref="Q117:Q118"/>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K109:K111"/>
    <mergeCell ref="L109:L111"/>
    <mergeCell ref="AK35:AK36"/>
    <mergeCell ref="AI35:AI36"/>
    <mergeCell ref="AJ33:AJ34"/>
    <mergeCell ref="AK33:AK34"/>
    <mergeCell ref="AI40:AI42"/>
    <mergeCell ref="E108:E111"/>
    <mergeCell ref="F108:F111"/>
    <mergeCell ref="G108:G111"/>
    <mergeCell ref="O108:O110"/>
    <mergeCell ref="P108:P110"/>
    <mergeCell ref="Q108:Q110"/>
    <mergeCell ref="J109:J111"/>
    <mergeCell ref="O106:Q107"/>
    <mergeCell ref="Y107:Y109"/>
    <mergeCell ref="L105:L107"/>
    <mergeCell ref="Y105:Y106"/>
    <mergeCell ref="AO23:AO25"/>
    <mergeCell ref="Z103:Z104"/>
    <mergeCell ref="AA103:AA104"/>
    <mergeCell ref="AN28:AN30"/>
    <mergeCell ref="AO28:AO30"/>
    <mergeCell ref="Q98:Q101"/>
    <mergeCell ref="O102:O104"/>
    <mergeCell ref="P102:P104"/>
    <mergeCell ref="Q102:Q104"/>
    <mergeCell ref="T46:T49"/>
    <mergeCell ref="U46:U49"/>
    <mergeCell ref="V46:V49"/>
    <mergeCell ref="Y51:Y52"/>
    <mergeCell ref="Z51:Z52"/>
    <mergeCell ref="AA51:AA52"/>
    <mergeCell ref="AD49:AD50"/>
    <mergeCell ref="AJ23:AJ24"/>
    <mergeCell ref="AK23:AK24"/>
    <mergeCell ref="AN32:AP33"/>
    <mergeCell ref="Z107:Z109"/>
    <mergeCell ref="AA107:AA109"/>
    <mergeCell ref="AI23:AI24"/>
    <mergeCell ref="Z105:Z106"/>
    <mergeCell ref="AA105:AA106"/>
    <mergeCell ref="AP36:AP38"/>
    <mergeCell ref="AN34:AN35"/>
    <mergeCell ref="AO34:AO35"/>
    <mergeCell ref="AP34:AP35"/>
    <mergeCell ref="AO40:AO42"/>
    <mergeCell ref="AP40:AP42"/>
    <mergeCell ref="AI33:AI34"/>
    <mergeCell ref="AP47:AP48"/>
    <mergeCell ref="L100:L104"/>
    <mergeCell ref="J94:J99"/>
    <mergeCell ref="K94:K99"/>
    <mergeCell ref="L94:L99"/>
    <mergeCell ref="AP28:AP30"/>
    <mergeCell ref="E104:E106"/>
    <mergeCell ref="F104:F106"/>
    <mergeCell ref="G104:G106"/>
    <mergeCell ref="J105:J107"/>
    <mergeCell ref="K105:K107"/>
    <mergeCell ref="E98:E99"/>
    <mergeCell ref="F98:F99"/>
    <mergeCell ref="G98:G99"/>
    <mergeCell ref="O98:O101"/>
    <mergeCell ref="P98:P101"/>
    <mergeCell ref="AP15:AP17"/>
    <mergeCell ref="AN20:AN22"/>
    <mergeCell ref="AO20:AO22"/>
    <mergeCell ref="AP20:AP22"/>
    <mergeCell ref="AI13:AI16"/>
    <mergeCell ref="O95:O97"/>
    <mergeCell ref="P95:P97"/>
    <mergeCell ref="Q95:Q97"/>
    <mergeCell ref="Y95:Y96"/>
    <mergeCell ref="Z95:Z96"/>
    <mergeCell ref="AA95:AA96"/>
    <mergeCell ref="AP23:AP25"/>
    <mergeCell ref="AP26:AP27"/>
    <mergeCell ref="AJ13:AJ16"/>
    <mergeCell ref="AK13:AK16"/>
    <mergeCell ref="Y97:Y98"/>
    <mergeCell ref="Z97:Z98"/>
    <mergeCell ref="AA97:AA98"/>
    <mergeCell ref="AI17:AI19"/>
    <mergeCell ref="AJ17:AJ19"/>
    <mergeCell ref="AK17:AK19"/>
    <mergeCell ref="AN26:AN27"/>
    <mergeCell ref="AO26:AO27"/>
    <mergeCell ref="AN23:AN25"/>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A87:AA88"/>
    <mergeCell ref="E92:E93"/>
    <mergeCell ref="F92:F93"/>
    <mergeCell ref="AP9:AP11"/>
    <mergeCell ref="AP3:AP5"/>
    <mergeCell ref="AD79:AD81"/>
    <mergeCell ref="AE79:AE81"/>
    <mergeCell ref="AF79:AF81"/>
    <mergeCell ref="AN6:AN8"/>
    <mergeCell ref="AO6:AO8"/>
    <mergeCell ref="AP6:AP8"/>
    <mergeCell ref="A85:C86"/>
    <mergeCell ref="E85:G86"/>
    <mergeCell ref="J85:L86"/>
    <mergeCell ref="O85:Q86"/>
    <mergeCell ref="T85:V86"/>
    <mergeCell ref="Y85:AA86"/>
    <mergeCell ref="O81:O84"/>
    <mergeCell ref="P81:P84"/>
    <mergeCell ref="Q81:Q84"/>
    <mergeCell ref="AN15:AN17"/>
    <mergeCell ref="AN18:AN19"/>
    <mergeCell ref="AO18:AO19"/>
    <mergeCell ref="AP18:AP19"/>
    <mergeCell ref="AI10:AI12"/>
    <mergeCell ref="AJ10:AJ12"/>
    <mergeCell ref="AK10:AK12"/>
    <mergeCell ref="AO3:AO5"/>
    <mergeCell ref="P73:P74"/>
    <mergeCell ref="Q73:Q74"/>
    <mergeCell ref="AD157:AD159"/>
    <mergeCell ref="AE157:AE159"/>
    <mergeCell ref="AF157:AF159"/>
    <mergeCell ref="AI157:AI159"/>
    <mergeCell ref="AN9:AN11"/>
    <mergeCell ref="AO9:AO11"/>
    <mergeCell ref="P92:P94"/>
    <mergeCell ref="Q92:Q94"/>
    <mergeCell ref="T90:T109"/>
    <mergeCell ref="Y91:Y92"/>
    <mergeCell ref="Z91:Z92"/>
    <mergeCell ref="AA91:AA92"/>
    <mergeCell ref="Q89:Q91"/>
    <mergeCell ref="Y89:Y90"/>
    <mergeCell ref="Z89:Z90"/>
    <mergeCell ref="AA89:AA90"/>
    <mergeCell ref="AO15:AO17"/>
    <mergeCell ref="Y100:Y102"/>
    <mergeCell ref="Z100:Z102"/>
    <mergeCell ref="Y103:Y104"/>
    <mergeCell ref="AA100:AA102"/>
    <mergeCell ref="AJ157:AJ159"/>
    <mergeCell ref="AK157:AK159"/>
    <mergeCell ref="AD74:AD75"/>
    <mergeCell ref="AE74:AE75"/>
    <mergeCell ref="AF74:AF75"/>
    <mergeCell ref="O76:O79"/>
    <mergeCell ref="P76:P79"/>
    <mergeCell ref="Q76:Q79"/>
    <mergeCell ref="AN3:AN5"/>
    <mergeCell ref="O92:O94"/>
    <mergeCell ref="Y110:Y112"/>
    <mergeCell ref="Z110:Z112"/>
    <mergeCell ref="AA110:AA112"/>
    <mergeCell ref="AN40:AN42"/>
    <mergeCell ref="T116:T117"/>
    <mergeCell ref="U116:U117"/>
    <mergeCell ref="V116:V117"/>
    <mergeCell ref="V128:V130"/>
    <mergeCell ref="Y128:Y129"/>
    <mergeCell ref="Z128:Z129"/>
    <mergeCell ref="AA128:AA129"/>
    <mergeCell ref="O133:O134"/>
    <mergeCell ref="P133:P134"/>
    <mergeCell ref="Q133:Q134"/>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J145:AJ147"/>
    <mergeCell ref="AK145:AK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P64:P66"/>
    <mergeCell ref="Q64:Q66"/>
    <mergeCell ref="AE145:AE148"/>
    <mergeCell ref="AF145:AF148"/>
    <mergeCell ref="AI145:AI147"/>
    <mergeCell ref="P67:P68"/>
    <mergeCell ref="Q67:Q68"/>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D57:AD58"/>
    <mergeCell ref="AE57:AE58"/>
    <mergeCell ref="AF57:AF58"/>
    <mergeCell ref="T58:T59"/>
    <mergeCell ref="U58:U59"/>
    <mergeCell ref="V58:V59"/>
    <mergeCell ref="T68:T69"/>
    <mergeCell ref="U68:U69"/>
    <mergeCell ref="V68:V69"/>
    <mergeCell ref="T71:T73"/>
    <mergeCell ref="U71:U73"/>
    <mergeCell ref="V71:V73"/>
    <mergeCell ref="AD134:AD144"/>
    <mergeCell ref="V54:V55"/>
    <mergeCell ref="O57:O58"/>
    <mergeCell ref="P57:P58"/>
    <mergeCell ref="Q57:Q58"/>
    <mergeCell ref="O59:O62"/>
    <mergeCell ref="E63:E65"/>
    <mergeCell ref="F63:F65"/>
    <mergeCell ref="G63:G65"/>
    <mergeCell ref="O64:O66"/>
    <mergeCell ref="O67:O68"/>
    <mergeCell ref="O70:O72"/>
    <mergeCell ref="P70:P72"/>
    <mergeCell ref="Q70:Q72"/>
    <mergeCell ref="O73:O74"/>
    <mergeCell ref="G92:G93"/>
    <mergeCell ref="E100:E101"/>
    <mergeCell ref="F100:F101"/>
    <mergeCell ref="E96:E97"/>
    <mergeCell ref="F96:F97"/>
    <mergeCell ref="G96:G97"/>
    <mergeCell ref="G100:G101"/>
    <mergeCell ref="J100:J104"/>
    <mergeCell ref="K100:K104"/>
    <mergeCell ref="G44:G46"/>
    <mergeCell ref="E54:E55"/>
    <mergeCell ref="F54:F55"/>
    <mergeCell ref="G54:G55"/>
    <mergeCell ref="O54:O56"/>
    <mergeCell ref="P54:P56"/>
    <mergeCell ref="Q54:Q56"/>
    <mergeCell ref="T54:T55"/>
    <mergeCell ref="U54:U55"/>
    <mergeCell ref="J43:J45"/>
    <mergeCell ref="K43:K45"/>
    <mergeCell ref="L43:L45"/>
    <mergeCell ref="AD44:AD46"/>
    <mergeCell ref="E47:E49"/>
    <mergeCell ref="F47:F49"/>
    <mergeCell ref="G47:G49"/>
    <mergeCell ref="O47:O50"/>
    <mergeCell ref="P47:P50"/>
    <mergeCell ref="Q47:Q50"/>
    <mergeCell ref="J49:J50"/>
    <mergeCell ref="K49:K50"/>
    <mergeCell ref="L49:L50"/>
    <mergeCell ref="E50:E53"/>
    <mergeCell ref="F50:F53"/>
    <mergeCell ref="G50:G53"/>
    <mergeCell ref="J46:J47"/>
    <mergeCell ref="K46:K47"/>
    <mergeCell ref="L46:L47"/>
    <mergeCell ref="O51:O52"/>
    <mergeCell ref="P51:P52"/>
    <mergeCell ref="Q51:Q52"/>
    <mergeCell ref="E44:E46"/>
    <mergeCell ref="F44:F46"/>
    <mergeCell ref="AD122:AD123"/>
    <mergeCell ref="AE122:AE123"/>
    <mergeCell ref="AF122:AF123"/>
    <mergeCell ref="AI122:AI124"/>
    <mergeCell ref="AJ122:AJ124"/>
    <mergeCell ref="AK122:AK124"/>
    <mergeCell ref="Y44:Y45"/>
    <mergeCell ref="Z44:Z45"/>
    <mergeCell ref="AA44:AA45"/>
    <mergeCell ref="Y117:Y118"/>
    <mergeCell ref="Z117:Z118"/>
    <mergeCell ref="AA117:AA118"/>
    <mergeCell ref="Y115:Y116"/>
    <mergeCell ref="Z115:Z116"/>
    <mergeCell ref="AA115:AA116"/>
    <mergeCell ref="AK111:AK113"/>
    <mergeCell ref="AK108:AK110"/>
    <mergeCell ref="AK103:AK106"/>
    <mergeCell ref="AK99:AK102"/>
    <mergeCell ref="AK94:AK98"/>
    <mergeCell ref="AK87:AK91"/>
    <mergeCell ref="AE44:AE46"/>
    <mergeCell ref="AI125:AI127"/>
    <mergeCell ref="AJ125:AJ127"/>
    <mergeCell ref="AF44:AF46"/>
    <mergeCell ref="AK125:AK127"/>
    <mergeCell ref="AF114:AF115"/>
    <mergeCell ref="AI114:AI116"/>
    <mergeCell ref="AJ114:AJ116"/>
    <mergeCell ref="AK114:AK116"/>
    <mergeCell ref="AD118:AD119"/>
    <mergeCell ref="AE118:AE119"/>
    <mergeCell ref="AF118:AF119"/>
    <mergeCell ref="AI118:AI121"/>
    <mergeCell ref="AJ118:AJ121"/>
    <mergeCell ref="AK118:AK121"/>
    <mergeCell ref="AD116:AD117"/>
    <mergeCell ref="AE116:AE117"/>
    <mergeCell ref="AF116:AF117"/>
    <mergeCell ref="E31:E33"/>
    <mergeCell ref="F31:F33"/>
    <mergeCell ref="G31:G33"/>
    <mergeCell ref="O31:O33"/>
    <mergeCell ref="Y32:Y34"/>
    <mergeCell ref="Q34:Q35"/>
    <mergeCell ref="Y35:Y36"/>
    <mergeCell ref="AD114:AD115"/>
    <mergeCell ref="AE114:AE115"/>
    <mergeCell ref="Z32:Z34"/>
    <mergeCell ref="AA32:AA34"/>
    <mergeCell ref="AD36:AD37"/>
    <mergeCell ref="AE36:AE37"/>
    <mergeCell ref="AD38:AD40"/>
    <mergeCell ref="AE38:AE40"/>
    <mergeCell ref="Z35:Z36"/>
    <mergeCell ref="AA35:AA36"/>
    <mergeCell ref="E36:E38"/>
    <mergeCell ref="F36:F38"/>
    <mergeCell ref="G36:G38"/>
    <mergeCell ref="O36:O38"/>
    <mergeCell ref="P36:P38"/>
    <mergeCell ref="Q36:Q38"/>
    <mergeCell ref="J33:J38"/>
    <mergeCell ref="AD112:AD113"/>
    <mergeCell ref="AE112:AE113"/>
    <mergeCell ref="AF112:AF113"/>
    <mergeCell ref="AF36:AF37"/>
    <mergeCell ref="AF38:AF40"/>
    <mergeCell ref="AJ108:AJ110"/>
    <mergeCell ref="AI108:AI110"/>
    <mergeCell ref="AI103:AI106"/>
    <mergeCell ref="AJ103:AJ106"/>
    <mergeCell ref="AI99:AI102"/>
    <mergeCell ref="AJ99:AJ102"/>
    <mergeCell ref="AI94:AI98"/>
    <mergeCell ref="AJ94:AJ98"/>
    <mergeCell ref="AJ87:AJ91"/>
    <mergeCell ref="AE42:AE43"/>
    <mergeCell ref="AF42:AF43"/>
    <mergeCell ref="AI111:AI113"/>
    <mergeCell ref="AJ111:AJ113"/>
    <mergeCell ref="AD42:AD43"/>
    <mergeCell ref="AD109:AD110"/>
    <mergeCell ref="AE109:AE110"/>
    <mergeCell ref="AF109:AF110"/>
    <mergeCell ref="F24:F25"/>
    <mergeCell ref="G24:G25"/>
    <mergeCell ref="Y24:Y26"/>
    <mergeCell ref="Z24:Z26"/>
    <mergeCell ref="AA24:AA26"/>
    <mergeCell ref="F29:F30"/>
    <mergeCell ref="G29:G30"/>
    <mergeCell ref="Y29:Y31"/>
    <mergeCell ref="Z29:Z31"/>
    <mergeCell ref="AA29:AA31"/>
    <mergeCell ref="K33:K38"/>
    <mergeCell ref="L33:L38"/>
    <mergeCell ref="O34:O35"/>
    <mergeCell ref="P34:P35"/>
    <mergeCell ref="P31:P33"/>
    <mergeCell ref="Q31:Q33"/>
    <mergeCell ref="T32:T35"/>
    <mergeCell ref="AD28:AD29"/>
    <mergeCell ref="AE28:AE29"/>
    <mergeCell ref="AF28:AF29"/>
    <mergeCell ref="J41:J42"/>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G26:G27"/>
    <mergeCell ref="Y27:Y28"/>
    <mergeCell ref="Z27:Z28"/>
    <mergeCell ref="AA27:AA28"/>
    <mergeCell ref="E29:E30"/>
    <mergeCell ref="O21:O22"/>
    <mergeCell ref="P21:P22"/>
    <mergeCell ref="Q21:Q22"/>
    <mergeCell ref="G16:G17"/>
    <mergeCell ref="Y16:Y17"/>
    <mergeCell ref="Z16:Z17"/>
    <mergeCell ref="K15:K18"/>
    <mergeCell ref="L15:L18"/>
    <mergeCell ref="AD15:AD17"/>
    <mergeCell ref="AE15:AE17"/>
    <mergeCell ref="AD21:AD23"/>
    <mergeCell ref="AE101:AE102"/>
    <mergeCell ref="AE21:AE23"/>
    <mergeCell ref="U32:U35"/>
    <mergeCell ref="V32:V35"/>
    <mergeCell ref="AE99:AE100"/>
    <mergeCell ref="AD25:AF26"/>
    <mergeCell ref="K41:K42"/>
    <mergeCell ref="L41:L42"/>
    <mergeCell ref="O42:O44"/>
    <mergeCell ref="P42:P44"/>
    <mergeCell ref="Q42:Q44"/>
    <mergeCell ref="T42:T44"/>
    <mergeCell ref="U42:U44"/>
    <mergeCell ref="V42:V44"/>
    <mergeCell ref="Y42:Y43"/>
    <mergeCell ref="O39:O41"/>
    <mergeCell ref="AD99:AD100"/>
    <mergeCell ref="AA16:AA17"/>
    <mergeCell ref="AD101:AD102"/>
    <mergeCell ref="AF18:AF20"/>
    <mergeCell ref="Y18:Y20"/>
    <mergeCell ref="Z18:Z20"/>
    <mergeCell ref="AA18:AA20"/>
    <mergeCell ref="AD18:AD20"/>
    <mergeCell ref="AE18:AE20"/>
    <mergeCell ref="AF101:AF102"/>
    <mergeCell ref="AF21:AF23"/>
    <mergeCell ref="AF99:AF100"/>
    <mergeCell ref="Z42:Z43"/>
    <mergeCell ref="AA42:AA43"/>
    <mergeCell ref="AD93:AD95"/>
    <mergeCell ref="AE93:AE95"/>
    <mergeCell ref="AF93:AF95"/>
    <mergeCell ref="AE11:AE12"/>
    <mergeCell ref="AF11:AF12"/>
    <mergeCell ref="O8:O9"/>
    <mergeCell ref="P8:P9"/>
    <mergeCell ref="Q8:Q9"/>
    <mergeCell ref="E12:E13"/>
    <mergeCell ref="F12:F13"/>
    <mergeCell ref="G12:G13"/>
    <mergeCell ref="AD13:AD14"/>
    <mergeCell ref="AE13:AE14"/>
    <mergeCell ref="AF13:AF14"/>
    <mergeCell ref="E14:E15"/>
    <mergeCell ref="F14:F15"/>
    <mergeCell ref="G14:G15"/>
    <mergeCell ref="J15:J18"/>
    <mergeCell ref="J11:J12"/>
    <mergeCell ref="K11:K12"/>
    <mergeCell ref="L11:L12"/>
    <mergeCell ref="T11:T13"/>
    <mergeCell ref="U11:U13"/>
    <mergeCell ref="V11:V13"/>
    <mergeCell ref="AI87:AI91"/>
    <mergeCell ref="T4:T5"/>
    <mergeCell ref="U4:U5"/>
    <mergeCell ref="V4:V5"/>
    <mergeCell ref="Y4:Y5"/>
    <mergeCell ref="Z4:Z5"/>
    <mergeCell ref="P3:P5"/>
    <mergeCell ref="Q3:Q5"/>
    <mergeCell ref="AD3:AD4"/>
    <mergeCell ref="AE3:AE4"/>
    <mergeCell ref="AE8:AE10"/>
    <mergeCell ref="AF8:AF10"/>
    <mergeCell ref="AD11:AD12"/>
    <mergeCell ref="P10:P11"/>
    <mergeCell ref="Q10:Q11"/>
    <mergeCell ref="Y10:Y15"/>
    <mergeCell ref="Z10:Z15"/>
    <mergeCell ref="AA10:AA15"/>
    <mergeCell ref="AD8:AD10"/>
    <mergeCell ref="AF15:AF17"/>
    <mergeCell ref="P39:P41"/>
    <mergeCell ref="Q39:Q41"/>
    <mergeCell ref="AI26:AI27"/>
    <mergeCell ref="A1:C2"/>
    <mergeCell ref="E1:G2"/>
    <mergeCell ref="J1:L2"/>
    <mergeCell ref="O1:Q2"/>
    <mergeCell ref="T1:V2"/>
    <mergeCell ref="Y1:AA2"/>
    <mergeCell ref="AF3:AF4"/>
    <mergeCell ref="AD87:AD91"/>
    <mergeCell ref="AA4:AA5"/>
    <mergeCell ref="AD5:AD7"/>
    <mergeCell ref="AE5:AE7"/>
    <mergeCell ref="AF5:AF7"/>
    <mergeCell ref="AE87:AE91"/>
    <mergeCell ref="AF87:AF91"/>
    <mergeCell ref="E8:E9"/>
    <mergeCell ref="F8:F9"/>
    <mergeCell ref="G8:G9"/>
    <mergeCell ref="J8:J10"/>
    <mergeCell ref="K8:K10"/>
    <mergeCell ref="L8:L10"/>
    <mergeCell ref="E10:E11"/>
    <mergeCell ref="F10:F11"/>
    <mergeCell ref="G10:G11"/>
    <mergeCell ref="O10:O20"/>
    <mergeCell ref="AD1:AF2"/>
    <mergeCell ref="AD85:AF86"/>
    <mergeCell ref="AI85:AK86"/>
    <mergeCell ref="E3:E4"/>
    <mergeCell ref="F3:F4"/>
    <mergeCell ref="G3:G4"/>
    <mergeCell ref="J3:J4"/>
    <mergeCell ref="K3:K4"/>
    <mergeCell ref="L3:L4"/>
    <mergeCell ref="O3:O5"/>
    <mergeCell ref="E5:E7"/>
    <mergeCell ref="F5:F7"/>
    <mergeCell ref="G5:G7"/>
    <mergeCell ref="J5:J7"/>
    <mergeCell ref="K5:K7"/>
    <mergeCell ref="L5:L7"/>
    <mergeCell ref="O6:O7"/>
    <mergeCell ref="AA6:AA9"/>
    <mergeCell ref="P6:P7"/>
    <mergeCell ref="Q6:Q7"/>
    <mergeCell ref="Y6:Y9"/>
    <mergeCell ref="Z6:Z9"/>
    <mergeCell ref="E16:E17"/>
    <mergeCell ref="F16:F17"/>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indexed="29"/>
  </sheetPr>
  <dimension ref="A1:AV180"/>
  <sheetViews>
    <sheetView showGridLines="0" view="pageBreakPreview" zoomScaleNormal="85" zoomScaleSheetLayoutView="100" zoomScalePageLayoutView="55" workbookViewId="0" xr3:uid="{23B2C380-326F-580B-8990-D38B2516F165}">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(2014)'!I3="", "", 'Camping (2014)'!I3)</f>
        <v/>
      </c>
      <c r="H3" s="63"/>
      <c r="I3" s="63"/>
      <c r="J3" s="297">
        <f>'Citizenship in the World'!B3</f>
        <v>1</v>
      </c>
      <c r="K3" s="296" t="str">
        <f>'Citizenship in the World'!C3</f>
        <v>Explain what citizenship in the world means to you and what you think it takes to be a good world citizen.</v>
      </c>
      <c r="L3" s="298" t="str">
        <f>IF('Citizenship in the World'!I3="","",'Citizenship in the World'!I3)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IF(Cooking!I3="","",Cooking!I3)</f>
        <v/>
      </c>
      <c r="R3" s="63"/>
      <c r="S3" s="63"/>
      <c r="T3" s="184">
        <f>'Emergency Prepedness'!B3</f>
        <v>1</v>
      </c>
      <c r="U3" s="183" t="str">
        <f>'Emergency Prepedness'!C3</f>
        <v>Earn the First Aid merit badge.</v>
      </c>
      <c r="V3" s="185" t="str">
        <f>IF('Emergency Prepedness'!I3="","",'Emergency Prepedness'!I3)</f>
        <v/>
      </c>
      <c r="W3" s="63"/>
      <c r="X3" s="63"/>
      <c r="Y3" s="184" t="str">
        <f>'Environmental Science'!B45</f>
        <v>G3</v>
      </c>
      <c r="Z3" s="183" t="str">
        <f>'Environmental Science'!C45</f>
        <v>Hive a swarm OR divide at least one colony of honey bees.  Explain how a hive is constructed.</v>
      </c>
      <c r="AA3" s="185" t="str">
        <f>IF('Environmental Science'!I45="","",'Environmental Science'!I45)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(2016)'!I3="","",'Hiking (2016)'!I3)</f>
        <v/>
      </c>
      <c r="AG3" s="63"/>
      <c r="AH3" s="63"/>
      <c r="AI3" s="186" t="str">
        <f>'Personal Management'!B3</f>
        <v>1a.</v>
      </c>
      <c r="AJ3" s="183" t="str">
        <f>'Personal Management'!C3</f>
        <v>Choose an item that your family might want to purchase that is considered a major expense.</v>
      </c>
      <c r="AK3" s="187" t="str">
        <f>IF('Personal Management'!I3="","",'Personal Management'!I3)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Prepedness'!I4="","",'Emergency Prepedness'!I4)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Science'!I46="","",'Environmental Science'!I46)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Management'!I4="","",'Personal Management'!I4)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(2014)'!I4="", "", 'Camping (2014)'!I4)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World'!I4="","",'Citizenship in the World'!I4)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(2016)'!I4="","",'Hiking (2016)'!I4)</f>
        <v/>
      </c>
      <c r="AG5" s="63"/>
      <c r="AH5" s="63"/>
      <c r="AI5" s="186" t="str">
        <f>'Personal Management'!B5</f>
        <v>i</v>
      </c>
      <c r="AJ5" s="188" t="str">
        <f>'Personal Management'!C5</f>
        <v>Discuss the plan with your merit badge counselor.</v>
      </c>
      <c r="AK5" s="187" t="str">
        <f>IF('Personal Management'!I5="","",'Personal Management'!I5)</f>
        <v/>
      </c>
      <c r="AL5" s="63"/>
      <c r="AM5" s="63"/>
      <c r="AN5" s="291"/>
      <c r="AO5" s="290"/>
      <c r="AP5" s="292"/>
      <c r="AQ5" s="63"/>
    </row>
    <row r="6" spans="1:43" ht="12.75" customHeight="1" x14ac:dyDescent="0.15">
      <c r="A6" s="71" t="s">
        <v>80</v>
      </c>
      <c r="B6" s="178" t="s">
        <v>15</v>
      </c>
      <c r="C6" s="72" t="str">
        <f>'Camping (2014)'!I2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IF(Cooking!I4="","",Cooking!I4)</f>
        <v/>
      </c>
      <c r="R6" s="78"/>
      <c r="S6" s="78"/>
      <c r="T6" s="184" t="str">
        <f>'Emergency Prepedness'!B5</f>
        <v>i</v>
      </c>
      <c r="U6" s="188" t="str">
        <f>'Emergency Prepedness'!C5</f>
        <v>Prepare for emergency situations.</v>
      </c>
      <c r="V6" s="185" t="str">
        <f>IF('Emergency Prepedness'!I5="","",'Emergency Prepedness'!I5)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Science'!I47="","",'Environmental Science'!I47)</f>
        <v/>
      </c>
      <c r="AB6" s="78"/>
      <c r="AC6" s="78"/>
      <c r="AD6" s="291"/>
      <c r="AE6" s="290"/>
      <c r="AF6" s="292"/>
      <c r="AG6" s="78"/>
      <c r="AH6" s="78"/>
      <c r="AI6" s="186" t="str">
        <f>'Personal Management'!B6</f>
        <v>ii</v>
      </c>
      <c r="AJ6" s="188" t="str">
        <f>'Personal Management'!C6</f>
        <v>Discuss the plan with your family.</v>
      </c>
      <c r="AK6" s="187" t="str">
        <f>IF('Personal Management'!I6="","",'Personal Management'!I6)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Community'!I2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Prepedness'!I6="","",'Emergency Prepedness'!I6)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Management'!I7="","",'Personal Management'!I7)</f>
        <v/>
      </c>
      <c r="AL7" s="78"/>
      <c r="AM7" s="78"/>
      <c r="AN7" s="291"/>
      <c r="AO7" s="315"/>
      <c r="AP7" s="292"/>
      <c r="AQ7" s="78"/>
    </row>
    <row r="8" spans="1:43" ht="12.75" customHeight="1" x14ac:dyDescent="0.15">
      <c r="A8" s="71" t="s">
        <v>76</v>
      </c>
      <c r="B8" s="178" t="s">
        <v>35</v>
      </c>
      <c r="C8" s="72" t="str">
        <f>'Citizenship in the Nation'!I2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(2014)'!I5="", "", 'Camping (2014)'!I5)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World'!I5="","",'Citizenship in the World'!I5)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IF(Cooking!I5="","",Cooking!I5)</f>
        <v/>
      </c>
      <c r="R8" s="78"/>
      <c r="S8" s="78"/>
      <c r="T8" s="184" t="str">
        <f>'Emergency Prepedness'!B7</f>
        <v>iii</v>
      </c>
      <c r="U8" s="188" t="str">
        <f>'Emergency Prepedness'!C7</f>
        <v>Recover from emergency situations.</v>
      </c>
      <c r="V8" s="185" t="str">
        <f>IF('Emergency Prepedness'!I7="","",'Emergency Prepedness'!I7)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(2016)'!I5="","",'Hiking (2016)'!I5)</f>
        <v/>
      </c>
      <c r="AG8" s="78"/>
      <c r="AH8" s="78"/>
      <c r="AI8" s="186" t="str">
        <f>'Personal Management'!B8</f>
        <v>1c</v>
      </c>
      <c r="AJ8" s="183" t="str">
        <f>'Personal Management'!C8</f>
        <v>Develop a written shopping strategy for the purchase identified in requirement 1a.</v>
      </c>
      <c r="AK8" s="187" t="str">
        <f>IF('Personal Management'!I8="","",'Personal Management'!I8)</f>
        <v/>
      </c>
      <c r="AL8" s="78"/>
      <c r="AM8" s="78"/>
      <c r="AN8" s="291"/>
      <c r="AO8" s="315"/>
      <c r="AP8" s="292"/>
      <c r="AQ8" s="78"/>
    </row>
    <row r="9" spans="1:43" ht="12.75" customHeight="1" x14ac:dyDescent="0.15">
      <c r="A9" s="71" t="s">
        <v>81</v>
      </c>
      <c r="B9" s="178" t="s">
        <v>38</v>
      </c>
      <c r="C9" s="72" t="str">
        <f>'Citizenship in the World'!I2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Prepedness'!I8="","",'Emergency Prepedness'!I8)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Management'!I9="","",'Personal Management'!I9)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Communication!I2</f>
        <v/>
      </c>
      <c r="D10" s="78"/>
      <c r="E10" s="304">
        <f>'Camping (2014)'!B6</f>
        <v>3</v>
      </c>
      <c r="F10" s="300" t="str">
        <f>'Camping (2014)'!C6</f>
        <v>Make a written plan for an overnight trek and show how to get to your camping spot using a topographical map and either a compass OR GPS receiver.</v>
      </c>
      <c r="G10" s="302" t="str">
        <f>IF('Camping (2014)'!I6="", "", 'Camping (2014)'!I6)</f>
        <v/>
      </c>
      <c r="H10" s="78"/>
      <c r="I10" s="78"/>
      <c r="J10" s="297"/>
      <c r="K10" s="296"/>
      <c r="L10" s="298"/>
      <c r="N10" s="78"/>
      <c r="O10" s="313" t="str">
        <f>Cooking!B6</f>
        <v>1d</v>
      </c>
      <c r="P10" s="290" t="str">
        <f>Cooking!C6</f>
        <v>Describe the following food-related illnesses and tell what you can do to help prevent each from happening:</v>
      </c>
      <c r="Q10" s="314" t="str">
        <f>IF(Cooking!I6="","",Cooking!I6)</f>
        <v/>
      </c>
      <c r="R10" s="78"/>
      <c r="S10" s="78"/>
      <c r="T10" s="184" t="str">
        <f>'Emergency Prepedness'!B9</f>
        <v>v</v>
      </c>
      <c r="U10" s="188" t="str">
        <f>'Emergency Prepedness'!C9</f>
        <v>Mitigate losses in emergency situations.</v>
      </c>
      <c r="V10" s="185" t="str">
        <f>IF('Emergency Prepedness'!I9="","",'Emergency Prepedness'!I9)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Science'!I48="","",'Environmental Science'!I48)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Management'!I10="","",'Personal Management'!I10)</f>
        <v/>
      </c>
      <c r="AL10" s="78"/>
      <c r="AM10" s="78"/>
      <c r="AN10" s="291"/>
      <c r="AO10" s="315"/>
      <c r="AP10" s="292"/>
      <c r="AQ10" s="78"/>
    </row>
    <row r="11" spans="1:43" ht="12.75" customHeight="1" x14ac:dyDescent="0.15">
      <c r="A11" s="71" t="s">
        <v>3</v>
      </c>
      <c r="B11" s="178" t="s">
        <v>808</v>
      </c>
      <c r="C11" s="72" t="str">
        <f>Cooking!I2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World'!I6="","",'Citizenship in the World'!I6)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Prepedness'!I10="","",'Emergency Prepedness'!I10)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(2016)'!I6="","",'Hiking (2016)'!I6)</f>
        <v/>
      </c>
      <c r="AG11" s="78"/>
      <c r="AH11" s="78"/>
      <c r="AI11" s="291"/>
      <c r="AJ11" s="315"/>
      <c r="AK11" s="292"/>
      <c r="AL11" s="78"/>
      <c r="AM11" s="78"/>
      <c r="AN11" s="291"/>
      <c r="AO11" s="315"/>
      <c r="AP11" s="292"/>
      <c r="AQ11" s="78"/>
    </row>
    <row r="12" spans="1:43" ht="12.75" customHeight="1" x14ac:dyDescent="0.15">
      <c r="A12" s="71" t="s">
        <v>85</v>
      </c>
      <c r="B12" s="178" t="s">
        <v>26</v>
      </c>
      <c r="C12" s="72" t="str">
        <f>Cycling!I2</f>
        <v/>
      </c>
      <c r="D12" s="78"/>
      <c r="E12" s="297" t="str">
        <f>'Camping (2014)'!B7</f>
        <v>4a</v>
      </c>
      <c r="F12" s="296" t="str">
        <f>'Camping (2014)'!C7</f>
        <v>Make a duty roster showing how your patrol is organized for an actual overnight campout.  List assignments for each member.</v>
      </c>
      <c r="G12" s="298" t="str">
        <f>IF('Camping (2014)'!I7="", "", 'Camping (2014)'!I7)</f>
        <v/>
      </c>
      <c r="H12" s="78"/>
      <c r="I12" s="78"/>
      <c r="J12" s="297"/>
      <c r="K12" s="296"/>
      <c r="L12" s="298"/>
      <c r="N12" s="78"/>
      <c r="O12" s="313"/>
      <c r="P12" s="188" t="str">
        <f>Cooking!C7</f>
        <v>1) Salmonella</v>
      </c>
      <c r="Q12" s="185" t="str">
        <f>IF(Cooking!I7="","",Cooking!I7)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Prepedness'!I2</f>
        <v/>
      </c>
      <c r="D13" s="78"/>
      <c r="E13" s="297"/>
      <c r="F13" s="296"/>
      <c r="G13" s="298"/>
      <c r="H13" s="78"/>
      <c r="I13" s="78"/>
      <c r="J13" s="190">
        <f>'Citizenship in the World'!B7</f>
        <v>4</v>
      </c>
      <c r="K13" s="189" t="str">
        <f>'Citizenship in the World'!C7</f>
        <v>Do TWO of the following</v>
      </c>
      <c r="L13" s="191" t="str">
        <f>IF('Citizenship in the World'!I7="","",'Citizenship in the World'!I7)</f>
        <v/>
      </c>
      <c r="N13" s="78"/>
      <c r="O13" s="313"/>
      <c r="P13" s="188" t="str">
        <f>Cooking!C8</f>
        <v>2) Staphylococcal aureus (staph)</v>
      </c>
      <c r="Q13" s="185" t="str">
        <f>IF(Cooking!I8="","",Cooking!I8)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Management'!I11="","",'Personal Management'!I11)</f>
        <v/>
      </c>
      <c r="AL13" s="78"/>
      <c r="AM13" s="78"/>
      <c r="AN13" s="291"/>
      <c r="AO13" s="315"/>
      <c r="AP13" s="292"/>
      <c r="AQ13" s="78"/>
    </row>
    <row r="14" spans="1:43" ht="12.75" customHeight="1" x14ac:dyDescent="0.15">
      <c r="A14" s="71" t="s">
        <v>97</v>
      </c>
      <c r="B14" s="178" t="s">
        <v>28</v>
      </c>
      <c r="C14" s="72" t="str">
        <f>'Environmental Science'!I2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(2014)'!I8="", "", 'Camping (2014)'!I8)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World'!I8="","",'Citizenship in the World'!I8)</f>
        <v/>
      </c>
      <c r="N14" s="78"/>
      <c r="O14" s="313"/>
      <c r="P14" s="188" t="str">
        <f>Cooking!C9</f>
        <v>3) Escherichia coli (E. coli)</v>
      </c>
      <c r="Q14" s="185" t="str">
        <f>IF(Cooking!I9="","",Cooking!I9)</f>
        <v/>
      </c>
      <c r="R14" s="78"/>
      <c r="S14" s="78"/>
      <c r="T14" s="184" t="str">
        <f>'Emergency Prepedness'!B11</f>
        <v>i</v>
      </c>
      <c r="U14" s="188" t="str">
        <f>'Emergency Prepedness'!C11</f>
        <v>Home kitchen fire.</v>
      </c>
      <c r="V14" s="185" t="str">
        <f>IF('Emergency Prepedness'!I11="","",'Emergency Prepedness'!I11)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Life'!I2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World'!I9="","",'Citizenship in the World'!I9)</f>
        <v/>
      </c>
      <c r="N15" s="78"/>
      <c r="O15" s="313"/>
      <c r="P15" s="188" t="str">
        <f>Cooking!C10</f>
        <v>4) Clostridium botulinum (Botulism)</v>
      </c>
      <c r="Q15" s="185" t="str">
        <f>IF(Cooking!I10="","",Cooking!I10)</f>
        <v/>
      </c>
      <c r="R15" s="78"/>
      <c r="S15" s="78"/>
      <c r="T15" s="184" t="str">
        <f>'Emergency Prepedness'!B12</f>
        <v>ii</v>
      </c>
      <c r="U15" s="188" t="str">
        <f>'Emergency Prepedness'!C12</f>
        <v>Home basement/storage room/garage fire.</v>
      </c>
      <c r="V15" s="185" t="str">
        <f>IF('Emergency Prepedness'!I12="","",'Emergency Prepedness'!I12)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(2016)'!I7="","",'Hiking (2016)'!I7)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Aid'!I2</f>
        <v/>
      </c>
      <c r="D16" s="78"/>
      <c r="E16" s="297" t="str">
        <f>'Camping (2014)'!B9</f>
        <v>5a</v>
      </c>
      <c r="F16" s="296" t="str">
        <f>'Camping (2014)'!C9</f>
        <v>Prepare a list of clothing you would need for overnight campouts in both warm and cold weather.  Explain the term "layering".</v>
      </c>
      <c r="G16" s="298" t="str">
        <f>IF('Camping (2014)'!I9="", "", 'Camping (2014)'!I9)</f>
        <v/>
      </c>
      <c r="H16" s="78"/>
      <c r="I16" s="78"/>
      <c r="J16" s="297"/>
      <c r="K16" s="306"/>
      <c r="L16" s="298"/>
      <c r="N16" s="78"/>
      <c r="O16" s="313"/>
      <c r="P16" s="188" t="str">
        <f>Cooking!C11</f>
        <v>5) Campylobacter jejuni</v>
      </c>
      <c r="Q16" s="185" t="str">
        <f>IF(Cooking!I11="","",Cooking!I11)</f>
        <v/>
      </c>
      <c r="R16" s="78"/>
      <c r="S16" s="78"/>
      <c r="T16" s="184" t="str">
        <f>'Emergency Prepedness'!B13</f>
        <v>iii</v>
      </c>
      <c r="U16" s="188" t="str">
        <f>'Emergency Prepedness'!C13</f>
        <v>Explosion in the home.</v>
      </c>
      <c r="V16" s="185" t="str">
        <f>IF('Emergency Prepedness'!I13="","",'Emergency Prepedness'!I13)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Science'!I49="","",'Environmental Science'!I49)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(2016)'!I2</f>
        <v/>
      </c>
      <c r="D17" s="63"/>
      <c r="E17" s="297"/>
      <c r="F17" s="296"/>
      <c r="G17" s="298"/>
      <c r="H17" s="63"/>
      <c r="I17" s="63"/>
      <c r="J17" s="297"/>
      <c r="K17" s="306"/>
      <c r="L17" s="298"/>
      <c r="N17" s="63"/>
      <c r="O17" s="313"/>
      <c r="P17" s="188" t="str">
        <f>Cooking!C12</f>
        <v>6) Hepatitis</v>
      </c>
      <c r="Q17" s="185" t="str">
        <f>IF(Cooking!I12="","",Cooking!I12)</f>
        <v/>
      </c>
      <c r="R17" s="63"/>
      <c r="S17" s="63"/>
      <c r="T17" s="184" t="str">
        <f>'Emergency Prepedness'!B14</f>
        <v>iv</v>
      </c>
      <c r="U17" s="188" t="str">
        <f>'Emergency Prepedness'!C14</f>
        <v>Automobile crash.</v>
      </c>
      <c r="V17" s="185" t="str">
        <f>IF('Emergency Prepedness'!I14="","",'Emergency Prepedness'!I14)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Management'!I12="","",'Personal Management'!I12)</f>
        <v/>
      </c>
      <c r="AL17" s="63"/>
      <c r="AM17" s="63"/>
      <c r="AN17" s="291"/>
      <c r="AO17" s="315"/>
      <c r="AP17" s="292"/>
      <c r="AQ17" s="63"/>
    </row>
    <row r="18" spans="1:48" ht="12.75" customHeight="1" x14ac:dyDescent="0.15">
      <c r="A18" s="71" t="s">
        <v>92</v>
      </c>
      <c r="B18" s="178" t="s">
        <v>22</v>
      </c>
      <c r="C18" s="72" t="str">
        <f>Lifesaving!I2</f>
        <v/>
      </c>
      <c r="D18" s="63"/>
      <c r="E18" s="297" t="str">
        <f>'Camping (2014)'!B10</f>
        <v>5b</v>
      </c>
      <c r="F18" s="296" t="str">
        <f>'Camping (2014)'!C10</f>
        <v>Discuss the footwear for different kinds of weather and how the right footwear is important for protecting your feet.</v>
      </c>
      <c r="G18" s="298" t="str">
        <f>IF('Camping (2014)'!I10="", "", 'Camping (2014)'!I10)</f>
        <v/>
      </c>
      <c r="H18" s="63"/>
      <c r="I18" s="63"/>
      <c r="J18" s="297"/>
      <c r="K18" s="306"/>
      <c r="L18" s="298"/>
      <c r="N18" s="63"/>
      <c r="O18" s="313"/>
      <c r="P18" s="188" t="str">
        <f>Cooking!C13</f>
        <v>7) Listeria monocytogenes</v>
      </c>
      <c r="Q18" s="185" t="str">
        <f>IF(Cooking!I13="","",Cooking!I13)</f>
        <v/>
      </c>
      <c r="R18" s="63"/>
      <c r="S18" s="63"/>
      <c r="T18" s="184" t="str">
        <f>'Emergency Prepedness'!B15</f>
        <v>v</v>
      </c>
      <c r="U18" s="188" t="str">
        <f>'Emergency Prepedness'!C15</f>
        <v>Food-borne disease (food poisoning).</v>
      </c>
      <c r="V18" s="185" t="str">
        <f>IF('Emergency Prepedness'!I15="","",'Emergency Prepedness'!I15)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Science'!I50="","",'Environmental Science'!I50)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(2016)'!I8="","",'Hiking (2016)'!I8)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Fitness'!I2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World'!I10="","",'Citizenship in the World'!I10)</f>
        <v/>
      </c>
      <c r="N19" s="63"/>
      <c r="O19" s="313"/>
      <c r="P19" s="188" t="str">
        <f>Cooking!C14</f>
        <v>8) Cryptosporidium</v>
      </c>
      <c r="Q19" s="185" t="str">
        <f>IF(Cooking!I14="","",Cooking!I14)</f>
        <v/>
      </c>
      <c r="R19" s="63"/>
      <c r="S19" s="63"/>
      <c r="T19" s="184" t="str">
        <f>'Emergency Prepedness'!B16</f>
        <v>vi</v>
      </c>
      <c r="U19" s="188" t="str">
        <f>'Emergency Prepedness'!C16</f>
        <v>Fire or explosion in a public place.</v>
      </c>
      <c r="V19" s="185" t="str">
        <f>IF('Emergency Prepedness'!I16="","",'Emergency Prepedness'!I16)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Management'!I2</f>
        <v/>
      </c>
      <c r="D20" s="63"/>
      <c r="E20" s="190" t="str">
        <f>'Camping (2014)'!B11</f>
        <v>5c</v>
      </c>
      <c r="F20" s="189" t="str">
        <f>'Camping (2014)'!C11</f>
        <v>Explain the proper care and storage of camping equipment.</v>
      </c>
      <c r="G20" s="191" t="str">
        <f>IF('Camping (2014)'!I11="", "", 'Camping (2014)'!I11)</f>
        <v/>
      </c>
      <c r="H20" s="63"/>
      <c r="I20" s="63"/>
      <c r="J20" s="297"/>
      <c r="K20" s="306"/>
      <c r="L20" s="298"/>
      <c r="N20" s="63"/>
      <c r="O20" s="313"/>
      <c r="P20" s="188" t="str">
        <f>Cooking!C15</f>
        <v>9) Norovirus</v>
      </c>
      <c r="Q20" s="185" t="str">
        <f>IF(Cooking!I15="","",Cooking!I15)</f>
        <v/>
      </c>
      <c r="R20" s="63"/>
      <c r="S20" s="63"/>
      <c r="T20" s="184" t="str">
        <f>'Emergency Prepedness'!B17</f>
        <v>vii</v>
      </c>
      <c r="U20" s="188" t="str">
        <f>'Emergency Prepedness'!C17</f>
        <v>Vehicle stalled in the desert.</v>
      </c>
      <c r="V20" s="185" t="str">
        <f>IF('Emergency Prepedness'!I17="","",'Emergency Prepedness'!I17)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Management'!I13="","",'Personal Management'!I13)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Sustainability!I2</f>
        <v/>
      </c>
      <c r="D21" s="63"/>
      <c r="E21" s="194" t="str">
        <f>'Camping (2014)'!B12</f>
        <v>5d</v>
      </c>
      <c r="F21" s="192" t="str">
        <f>'Camping (2014)'!C12</f>
        <v>List the outdoor essentials necessary for any campout, and explain why each item is needed.</v>
      </c>
      <c r="G21" s="193" t="str">
        <f>IF('Camping (2014)'!I12="", "", 'Camping (2014)'!I12)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IF(Cooking!I16="","",Cooking!I16)</f>
        <v/>
      </c>
      <c r="R21" s="63"/>
      <c r="S21" s="63"/>
      <c r="T21" s="184" t="str">
        <f>'Emergency Prepedness'!B18</f>
        <v>viii</v>
      </c>
      <c r="U21" s="188" t="str">
        <f>'Emergency Prepedness'!C18</f>
        <v>Vehicle trapped in a blizzard.</v>
      </c>
      <c r="V21" s="185" t="str">
        <f>IF('Emergency Prepedness'!I18="","",'Emergency Prepedness'!I18)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(2016)'!I9="","",'Hiking (2016)'!I9)</f>
        <v/>
      </c>
      <c r="AG21" s="63"/>
      <c r="AH21" s="63"/>
      <c r="AI21" s="186" t="str">
        <f>'Personal Management'!B14</f>
        <v>a</v>
      </c>
      <c r="AJ21" s="188" t="str">
        <f>'Personal Management'!C14</f>
        <v>The emotions you feel when you receive money.</v>
      </c>
      <c r="AK21" s="187" t="str">
        <f>IF('Personal Management'!I14="","",'Personal Management'!I14)</f>
        <v/>
      </c>
      <c r="AL21" s="63"/>
      <c r="AM21" s="63"/>
      <c r="AN21" s="291"/>
      <c r="AO21" s="315"/>
      <c r="AP21" s="292"/>
      <c r="AQ21" s="63"/>
    </row>
    <row r="22" spans="1:48" ht="12.75" customHeight="1" x14ac:dyDescent="0.15">
      <c r="A22" s="71" t="s">
        <v>89</v>
      </c>
      <c r="B22" s="178" t="s">
        <v>88</v>
      </c>
      <c r="C22" s="72" t="str">
        <f>Swimming!I2</f>
        <v/>
      </c>
      <c r="D22" s="73"/>
      <c r="E22" s="297" t="str">
        <f>'Camping (2014)'!B13</f>
        <v>5e</v>
      </c>
      <c r="F22" s="296" t="str">
        <f>'Camping (2014)'!C13</f>
        <v>Present yourself to your Scoutmaster with your pack for inspection.  Be correctly clothed and equipped for an overnight campout.</v>
      </c>
      <c r="G22" s="298" t="str">
        <f>IF('Camping (2014)'!I13="", "", 'Camping (2014)'!I13)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Prepedness'!I19="","",'Emergency Prepedness'!I19)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Management'!I15="","",'Personal Management'!I15)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IF(Cooking!I17="","",Cooking!I17)</f>
        <v/>
      </c>
      <c r="R23" s="74"/>
      <c r="S23" s="74"/>
      <c r="T23" s="184" t="str">
        <f>'Emergency Prepedness'!B20</f>
        <v>x</v>
      </c>
      <c r="U23" s="188" t="str">
        <f>'Emergency Prepedness'!C20</f>
        <v>Mountain/backcountry accident.</v>
      </c>
      <c r="V23" s="185" t="str">
        <f>IF('Emergency Prepedness'!I20="","",'Emergency Prepedness'!I20)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Management'!I16="","",'Personal Management'!I16)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(2014)'!I14="", "", 'Camping (2014)'!I14)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Prepedness'!I21="","",'Emergency Prepedness'!I21)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Life'!I3="","",'Family Life'!I3)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IF(Cooking!I18="","",Cooking!I18)</f>
        <v/>
      </c>
      <c r="R25" s="78"/>
      <c r="S25" s="78"/>
      <c r="T25" s="184" t="str">
        <f>'Emergency Prepedness'!B22</f>
        <v>xii</v>
      </c>
      <c r="U25" s="188" t="str">
        <f>'Emergency Prepedness'!C22</f>
        <v>Gas leak in a home or a building.</v>
      </c>
      <c r="V25" s="185" t="str">
        <f>IF('Emergency Prepedness'!I22="","",'Emergency Prepedness'!I22)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Management'!I17="","",'Personal Management'!I17)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(2014)'!I15="", "", 'Camping (2014)'!I15)</f>
        <v/>
      </c>
      <c r="H26" s="78"/>
      <c r="I26" s="78"/>
      <c r="J26" s="297"/>
      <c r="K26" s="306"/>
      <c r="L26" s="298"/>
      <c r="N26" s="78"/>
      <c r="O26" s="313"/>
      <c r="P26" s="188" t="str">
        <f>Cooking!C19</f>
        <v>2) Vegetables</v>
      </c>
      <c r="Q26" s="185" t="str">
        <f>IF(Cooking!I19="","",Cooking!I19)</f>
        <v/>
      </c>
      <c r="R26" s="78"/>
      <c r="S26" s="78"/>
      <c r="T26" s="184" t="str">
        <f>'Emergency Prepedness'!B23</f>
        <v>xiii</v>
      </c>
      <c r="U26" s="188" t="str">
        <f>'Emergency Prepedness'!C23</f>
        <v>Tornado or hurricane.</v>
      </c>
      <c r="V26" s="185" t="str">
        <f>IF('Emergency Prepedness'!I23="","",'Emergency Prepedness'!I23)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Management'!I18="","",'Personal Management'!I18)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IF(Cooking!I20="","",Cooking!I20)</f>
        <v/>
      </c>
      <c r="R27" s="78"/>
      <c r="S27" s="78"/>
      <c r="T27" s="184" t="str">
        <f>'Emergency Prepedness'!B24</f>
        <v>xiv</v>
      </c>
      <c r="U27" s="188" t="str">
        <f>'Emergency Prepedness'!C24</f>
        <v>Major flood.</v>
      </c>
      <c r="V27" s="185" t="str">
        <f>IF('Emergency Prepedness'!I24="","",'Emergency Prepedness'!I24)</f>
        <v/>
      </c>
      <c r="W27" s="78"/>
      <c r="X27" s="78"/>
      <c r="Y27" s="313">
        <f>'Family Life'!B4</f>
        <v>2</v>
      </c>
      <c r="Z27" s="290" t="str">
        <f>'Family Life'!C4</f>
        <v>List several reasons why you are important to your family and discuss this with your parents or guardians and with your merit badge counselor.</v>
      </c>
      <c r="AA27" s="314" t="str">
        <f>IF('Family Life'!I4="","",'Family Life'!I4)</f>
        <v/>
      </c>
      <c r="AB27" s="78"/>
      <c r="AC27" s="78"/>
      <c r="AD27" s="186" t="str">
        <f>Lifesaving!B3</f>
        <v>1a</v>
      </c>
      <c r="AE27" s="183" t="str">
        <f>Lifesaving!C3</f>
        <v>Complete 2nd Class requirements 5a - 5d, and 1st Class requirements 6a - 6e</v>
      </c>
      <c r="AF27" s="187" t="str">
        <f>IF(Lifesaving!I3="","",Lifesaving!I3)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(2014)'!I16="", "", 'Camping (2014)'!I16)</f>
        <v/>
      </c>
      <c r="H28" s="78"/>
      <c r="I28" s="78"/>
      <c r="J28" s="297"/>
      <c r="K28" s="306"/>
      <c r="L28" s="298"/>
      <c r="N28" s="78"/>
      <c r="O28" s="313"/>
      <c r="P28" s="188" t="str">
        <f>Cooking!C21</f>
        <v>4) Proteins</v>
      </c>
      <c r="Q28" s="185" t="str">
        <f>IF(Cooking!I21="","",Cooking!I21)</f>
        <v/>
      </c>
      <c r="R28" s="78"/>
      <c r="S28" s="78"/>
      <c r="T28" s="184" t="str">
        <f>'Emergency Prepedness'!B25</f>
        <v>xv</v>
      </c>
      <c r="U28" s="188" t="str">
        <f>'Emergency Prepedness'!C25</f>
        <v>Toxic chemical spills and releases.</v>
      </c>
      <c r="V28" s="185" t="str">
        <f>IF('Emergency Prepedness'!I25="","",'Emergency Prepedness'!I25)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IF(Lifesaving!I4="","",Lifesaving!I4)</f>
        <v/>
      </c>
      <c r="AG28" s="78"/>
      <c r="AH28" s="78"/>
      <c r="AI28" s="186" t="str">
        <f>'Personal Management'!B19</f>
        <v>f</v>
      </c>
      <c r="AJ28" s="188" t="str">
        <f>'Personal Management'!C19</f>
        <v>Your understanding of what happens when you put money into a savings account.</v>
      </c>
      <c r="AK28" s="187" t="str">
        <f>IF('Personal Management'!I19="","",'Personal Management'!I19)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(2014)'!I17="", "", 'Camping (2014)'!I17)</f>
        <v/>
      </c>
      <c r="H29" s="78"/>
      <c r="I29" s="78"/>
      <c r="J29" s="190" t="str">
        <f>'Citizenship in the World'!B11</f>
        <v>5a</v>
      </c>
      <c r="K29" s="189" t="str">
        <f>'Citizenship in the World'!C11</f>
        <v>Discuss the differences between constitutional and no constitutional governments.</v>
      </c>
      <c r="L29" s="191" t="str">
        <f>IF('Citizenship in the World'!I11="","",'Citizenship in the World'!I11)</f>
        <v/>
      </c>
      <c r="N29" s="78"/>
      <c r="O29" s="313"/>
      <c r="P29" s="188" t="str">
        <f>Cooking!C22</f>
        <v>5) Dairy</v>
      </c>
      <c r="Q29" s="185" t="str">
        <f>IF(Cooking!I22="","",Cooking!I22)</f>
        <v/>
      </c>
      <c r="R29" s="78"/>
      <c r="S29" s="78"/>
      <c r="T29" s="184" t="str">
        <f>'Emergency Prepedness'!B26</f>
        <v>xvi</v>
      </c>
      <c r="U29" s="188" t="str">
        <f>'Emergency Prepedness'!C26</f>
        <v>Nuclear power plant emergency.</v>
      </c>
      <c r="V29" s="185" t="str">
        <f>IF('Emergency Prepedness'!I26="","",'Emergency Prepedness'!I26)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Life'!I5="","",'Family Life'!I5)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Management'!I20="","",'Personal Management'!I20)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World'!I12="","",'Citizenship in the World'!I12)</f>
        <v/>
      </c>
      <c r="N30" s="78"/>
      <c r="O30" s="184" t="str">
        <f>Cooking!B23</f>
        <v>2b</v>
      </c>
      <c r="P30" s="183" t="str">
        <f>Cooking!C23</f>
        <v>Explain why you should limit your intake of oils and sugars.</v>
      </c>
      <c r="Q30" s="185" t="str">
        <f>IF(Cooking!I23="","",Cooking!I23)</f>
        <v/>
      </c>
      <c r="R30" s="78"/>
      <c r="S30" s="78"/>
      <c r="T30" s="184" t="str">
        <f>'Emergency Prepedness'!B27</f>
        <v>xvii</v>
      </c>
      <c r="U30" s="188" t="str">
        <f>'Emergency Prepedness'!C27</f>
        <v>Avalanche (Snowslide or rockslide).</v>
      </c>
      <c r="V30" s="185" t="str">
        <f>IF('Emergency Prepedness'!I27="","",'Emergency Prepedness'!I27)</f>
        <v/>
      </c>
      <c r="W30" s="78"/>
      <c r="X30" s="78"/>
      <c r="Y30" s="313"/>
      <c r="Z30" s="290"/>
      <c r="AA30" s="314"/>
      <c r="AB30" s="78"/>
      <c r="AC30" s="78"/>
      <c r="AD30" s="186">
        <f>Lifesaving!B5</f>
        <v>2</v>
      </c>
      <c r="AE30" s="183" t="str">
        <f>Lifesaving!C5</f>
        <v>Explain the following:</v>
      </c>
      <c r="AF30" s="187" t="str">
        <f>IF(Lifesaving!I5="","",Lifesaving!I5)</f>
        <v/>
      </c>
      <c r="AG30" s="78"/>
      <c r="AH30" s="78"/>
      <c r="AI30" s="186" t="str">
        <f>'Personal Management'!B21</f>
        <v>h</v>
      </c>
      <c r="AJ30" s="188" t="str">
        <f>'Personal Management'!C21</f>
        <v>What you can do to better manage your money.</v>
      </c>
      <c r="AK30" s="187" t="str">
        <f>IF('Personal Management'!I21="","",'Personal Management'!I21)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(2014)'!I18="", "", 'Camping (2014)'!I18)</f>
        <v/>
      </c>
      <c r="H31" s="162"/>
      <c r="I31" s="162"/>
      <c r="J31" s="190" t="str">
        <f>'Citizenship in the World'!B13</f>
        <v>5c</v>
      </c>
      <c r="K31" s="189" t="str">
        <f>'Citizenship in the World'!C13</f>
        <v>Show on a world map countries that use each of these five different forms of government</v>
      </c>
      <c r="L31" s="191" t="str">
        <f>IF('Citizenship in the World'!I13="","",'Citizenship in the World'!I13)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IF(Cooking!I24="","",Cooking!I24)</f>
        <v/>
      </c>
      <c r="R31" s="162"/>
      <c r="S31" s="162"/>
      <c r="T31" s="184" t="str">
        <f>'Emergency Prepedness'!B28</f>
        <v>xviii</v>
      </c>
      <c r="U31" s="188" t="str">
        <f>'Emergency Prepedness'!C28</f>
        <v>Violence in a public place.</v>
      </c>
      <c r="V31" s="185" t="str">
        <f>IF('Emergency Prepedness'!I28="","",'Emergency Prepedness'!I28)</f>
        <v/>
      </c>
      <c r="W31" s="162"/>
      <c r="X31" s="162"/>
      <c r="Y31" s="313"/>
      <c r="Z31" s="290"/>
      <c r="AA31" s="314"/>
      <c r="AB31" s="162"/>
      <c r="AC31" s="162"/>
      <c r="AD31" s="186" t="str">
        <f>Lifesaving!B6</f>
        <v>a</v>
      </c>
      <c r="AE31" s="188" t="str">
        <f>Lifesaving!C6</f>
        <v>Common drowning situations and how to prevent them.</v>
      </c>
      <c r="AF31" s="187" t="str">
        <f>IF(Lifesaving!I6="","",Lifesaving!I6)</f>
        <v/>
      </c>
      <c r="AG31" s="162"/>
      <c r="AH31" s="162"/>
      <c r="AI31" s="186" t="str">
        <f>'Personal Management'!B22</f>
        <v>4a</v>
      </c>
      <c r="AJ31" s="183" t="str">
        <f>'Personal Management'!C22</f>
        <v>Explain the differences between saving and investing, including reasons for using one over the other.</v>
      </c>
      <c r="AK31" s="187" t="str">
        <f>IF('Personal Management'!I22="","",'Personal Management'!I22)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World'!I14="","",'Citizenship in the World'!I14)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Prepedness'!I29="","",'Emergency Prepedness'!I29)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Life'!I6="","",'Family Life'!I6)</f>
        <v/>
      </c>
      <c r="AB32" s="162"/>
      <c r="AC32" s="162"/>
      <c r="AD32" s="186" t="str">
        <f>Lifesaving!B7</f>
        <v>b</v>
      </c>
      <c r="AE32" s="188" t="str">
        <f>Lifesaving!C7</f>
        <v>How to identify persons in the water who need assistance.</v>
      </c>
      <c r="AF32" s="187" t="str">
        <f>IF(Lifesaving!I7="","",Lifesaving!I7)</f>
        <v/>
      </c>
      <c r="AG32" s="162"/>
      <c r="AH32" s="162"/>
      <c r="AI32" s="186" t="str">
        <f>'Personal Management'!B23</f>
        <v>4b</v>
      </c>
      <c r="AJ32" s="183" t="str">
        <f>'Personal Management'!C23</f>
        <v>Explain the concepts of return on investment and risk.</v>
      </c>
      <c r="AK32" s="187" t="str">
        <f>IF('Personal Management'!I23="","",'Personal Management'!I23)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World'!I15="","",'Citizenship in the World'!I15)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IF(Lifesaving!I8="","",Lifesaving!I8)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Management'!I24="","",'Personal Management'!I24)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(2014)'!I19="", "", 'Camping (2014)'!I19)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IF(Cooking!I25="","",Cooking!I25)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IF(Lifesaving!I9="","",Lifesaving!I9)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IF(Swimming!I3="","",Swimming!I3)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(2014)'!I20="", "", 'Camping (2014)'!I20)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Life'!I7="","",'Family Life'!I7)</f>
        <v/>
      </c>
      <c r="AB35" s="162"/>
      <c r="AC35" s="162"/>
      <c r="AD35" s="186" t="str">
        <f>Lifesaving!B10</f>
        <v>e</v>
      </c>
      <c r="AE35" s="188" t="str">
        <f>Lifesaving!C10</f>
        <v>Situations for which in-water rescues should not be undertaken.</v>
      </c>
      <c r="AF35" s="187" t="str">
        <f>IF(Lifesaving!I10="","",Lifesaving!I10)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Management'!I25="","",'Personal Management'!I25)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(2014)'!I21="", "", 'Camping (2014)'!I21)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IF(Cooking!I26="","",Cooking!I26)</f>
        <v/>
      </c>
      <c r="R36" s="162"/>
      <c r="S36" s="162"/>
      <c r="T36" s="184">
        <f>'Emergency Prepedness'!B30</f>
        <v>3</v>
      </c>
      <c r="U36" s="183" t="str">
        <f>'Emergency Prepedness'!C30</f>
        <v>Show how you could safely save a person from the following:</v>
      </c>
      <c r="V36" s="185" t="str">
        <f>IF('Emergency Prepedness'!I30="","",'Emergency Prepedness'!I30)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IF(Lifesaving!I11="","",Lifesaving!I11)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IF(Swimming!I4="","",Swimming!I4)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Prepedness'!I31="","",'Emergency Prepedness'!I31)</f>
        <v/>
      </c>
      <c r="W37" s="162"/>
      <c r="X37" s="162"/>
      <c r="Y37" s="184" t="str">
        <f>'Family Life'!B8</f>
        <v>a</v>
      </c>
      <c r="Z37" s="188" t="str">
        <f>'Family Life'!C8</f>
        <v>The objective or goal of the project</v>
      </c>
      <c r="AA37" s="185" t="str">
        <f>IF('Family Life'!I8="","",'Family Life'!I8)</f>
        <v/>
      </c>
      <c r="AB37" s="162"/>
      <c r="AC37" s="162"/>
      <c r="AD37" s="291"/>
      <c r="AE37" s="290"/>
      <c r="AF37" s="292"/>
      <c r="AG37" s="162"/>
      <c r="AH37" s="162"/>
      <c r="AI37" s="186" t="str">
        <f>'Personal Management'!B26</f>
        <v>a</v>
      </c>
      <c r="AJ37" s="188" t="str">
        <f>'Personal Management'!C26</f>
        <v>Current price.</v>
      </c>
      <c r="AK37" s="187" t="str">
        <f>IF('Personal Management'!I26="","",'Personal Management'!I26)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Prepedness'!I32="","",'Emergency Prepedness'!I32)</f>
        <v/>
      </c>
      <c r="W38" s="163"/>
      <c r="X38" s="163"/>
      <c r="Y38" s="184" t="str">
        <f>'Family Life'!B9</f>
        <v>b</v>
      </c>
      <c r="Z38" s="188" t="str">
        <f>'Family Life'!C9</f>
        <v>how individual members of your family participated</v>
      </c>
      <c r="AA38" s="185" t="str">
        <f>IF('Family Life'!I9="","",'Family Life'!I9)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IF(Lifesaving!I12="","",Lifesaving!I12)</f>
        <v/>
      </c>
      <c r="AG38" s="163"/>
      <c r="AH38" s="163"/>
      <c r="AI38" s="186" t="str">
        <f>'Personal Management'!B27</f>
        <v>b</v>
      </c>
      <c r="AJ38" s="188" t="str">
        <f>'Personal Management'!C27</f>
        <v>How much the price changed from the previous day.</v>
      </c>
      <c r="AK38" s="187" t="str">
        <f>IF('Personal Management'!I27="","",'Personal Management'!I27)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(2014)'!I22="", "", 'Camping (2014)'!I22)</f>
        <v/>
      </c>
      <c r="H39" s="163"/>
      <c r="I39" s="163"/>
      <c r="J39" s="190" t="str">
        <f>'Citizenship in the World'!B16</f>
        <v>6c</v>
      </c>
      <c r="K39" s="189" t="str">
        <f>'Citizenship in the World'!C16</f>
        <v>Explain the purpose of a passport and visa for international travel.</v>
      </c>
      <c r="L39" s="191" t="str">
        <f>IF('Citizenship in the World'!I16="","",'Citizenship in the World'!I16)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IF(Cooking!I27="","",Cooking!I27)</f>
        <v/>
      </c>
      <c r="R39" s="163"/>
      <c r="S39" s="163"/>
      <c r="T39" s="184" t="str">
        <f>'Emergency Prepedness'!B33</f>
        <v>c</v>
      </c>
      <c r="U39" s="188" t="str">
        <f>'Emergency Prepedness'!C33</f>
        <v>Clothes on fire.</v>
      </c>
      <c r="V39" s="185" t="str">
        <f>IF('Emergency Prepedness'!I33="","",'Emergency Prepedness'!I33)</f>
        <v/>
      </c>
      <c r="W39" s="163"/>
      <c r="X39" s="163"/>
      <c r="Y39" s="184" t="str">
        <f>'Family Life'!B10</f>
        <v>c</v>
      </c>
      <c r="Z39" s="188" t="str">
        <f>'Family Life'!C10</f>
        <v>The results of the project</v>
      </c>
      <c r="AA39" s="185" t="str">
        <f>IF('Family Life'!I10="","",'Family Life'!I10)</f>
        <v/>
      </c>
      <c r="AB39" s="163"/>
      <c r="AC39" s="163"/>
      <c r="AD39" s="291"/>
      <c r="AE39" s="290"/>
      <c r="AF39" s="292"/>
      <c r="AG39" s="163"/>
      <c r="AH39" s="163"/>
      <c r="AI39" s="186" t="str">
        <f>'Personal Management'!B28</f>
        <v>c</v>
      </c>
      <c r="AJ39" s="188" t="str">
        <f>'Personal Management'!C28</f>
        <v>The 52-week high and the 52-week low prices.</v>
      </c>
      <c r="AK39" s="187" t="str">
        <f>IF('Personal Management'!I28="","",'Personal Management'!I28)</f>
        <v/>
      </c>
      <c r="AL39" s="163"/>
      <c r="AM39" s="163"/>
      <c r="AN39" s="186">
        <f>Swimming!B5</f>
        <v>2</v>
      </c>
      <c r="AO39" s="183" t="str">
        <f>Swimming!C5</f>
        <v>Before doing the following requirements, successfully complete the BSA swimmer test.</v>
      </c>
      <c r="AP39" s="187" t="str">
        <f>IF(Swimming!I5="","",Swimming!I5)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(2014)'!I23="", "", 'Camping (2014)'!I23)</f>
        <v/>
      </c>
      <c r="H40" s="163"/>
      <c r="I40" s="163"/>
      <c r="J40" s="190">
        <f>'Citizenship in the World'!B17</f>
        <v>7</v>
      </c>
      <c r="K40" s="189" t="str">
        <f>'Citizenship in the World'!C17</f>
        <v>Do TWO of the following and share with your counselor what you have learned:</v>
      </c>
      <c r="L40" s="191" t="str">
        <f>IF('Citizenship in the World'!I17="","",'Citizenship in the World'!I17)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Prepedness'!I34="","",'Emergency Prepedness'!I34)</f>
        <v/>
      </c>
      <c r="W40" s="163"/>
      <c r="X40" s="163"/>
      <c r="Y40" s="184" t="str">
        <f>'Family Life'!B11</f>
        <v>6a</v>
      </c>
      <c r="Z40" s="183" t="str">
        <f>'Family Life'!C11</f>
        <v>Discuss with your merit badge counselor how to plan and carry out a family meeting.</v>
      </c>
      <c r="AA40" s="185" t="str">
        <f>IF('Family Life'!I11="","",'Family Life'!I11)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Management'!I29="","",'Personal Management'!I29)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IF(Swimming!I6="","",Swimming!I6)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(2014)'!I24="", "", 'Camping (2014)'!I24)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World'!I18="","",'Citizenship in the World'!I18)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Prepedness'!I35="","",'Emergency Prepedness'!I35)</f>
        <v/>
      </c>
      <c r="W41" s="163"/>
      <c r="X41" s="163"/>
      <c r="Y41" s="184" t="str">
        <f>'Family Life'!B12</f>
        <v>6b</v>
      </c>
      <c r="Z41" s="183" t="str">
        <f>'Family Life'!C12</f>
        <v>After this discussion, plan and carry out a family meeting to include the following subjects:</v>
      </c>
      <c r="AA41" s="185" t="str">
        <f>IF('Family Life'!I12="","",'Family Life'!I12)</f>
        <v/>
      </c>
      <c r="AB41" s="163"/>
      <c r="AC41" s="163"/>
      <c r="AD41" s="186">
        <f>Lifesaving!B13</f>
        <v>5</v>
      </c>
      <c r="AE41" s="183" t="str">
        <f>Lifesaving!C13</f>
        <v>Show or explain the use of rowboats, canoes, or other small craft in performing rescues.</v>
      </c>
      <c r="AF41" s="187" t="str">
        <f>IF(Lifesaving!I13="","",Lifesaving!I13)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(2014)'!I25="", "", 'Camping (2014)'!I25)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IF(Cooking!I28="","",Cooking!I28)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Prepedness'!I36="","",'Emergency Prepedness'!I36)</f>
        <v/>
      </c>
      <c r="W42" s="163"/>
      <c r="X42" s="163"/>
      <c r="Y42" s="313" t="str">
        <f>'Family Life'!B13</f>
        <v>i</v>
      </c>
      <c r="Z42" s="315" t="str">
        <f>'Family Life'!C13</f>
        <v>Avoiding substance abuse, including tobacco, alcohol, and drugs, all of which negatively affect your health and well-being.</v>
      </c>
      <c r="AA42" s="314" t="str">
        <f>IF('Family Life'!I13="","",'Family Life'!I13)</f>
        <v/>
      </c>
      <c r="AB42" s="163"/>
      <c r="AC42" s="163"/>
      <c r="AD42" s="291">
        <f>Lifesaving!B14</f>
        <v>6</v>
      </c>
      <c r="AE42" s="290" t="str">
        <f>Lifesaving!C14</f>
        <v>List various items that can be used as rescue aids in a noncontact swimming rescue. Explain why buoyant aids are preferred.</v>
      </c>
      <c r="AF42" s="292" t="str">
        <f>IF(Lifesaving!I14="","",Lifesaving!I14)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(2014)'!I26="", "", 'Camping (2014)'!I26)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World'!I19="","",'Citizenship in the World'!I19)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Management'!I30="","",'Personal Management'!I30)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IF(Swimming!I7="","",Swimming!I7)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(2014)'!I27="", "", 'Camping (2014)'!I27)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Life'!I14="","",'Family Life'!I14)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IF(Lifesaving!I15="","",Lifesaving!I15)</f>
        <v/>
      </c>
      <c r="AG44" s="163"/>
      <c r="AH44" s="163"/>
      <c r="AI44" s="186" t="str">
        <f>'Personal Management'!B31</f>
        <v>b</v>
      </c>
      <c r="AJ44" s="188" t="str">
        <f>'Personal Management'!C31</f>
        <v>Mutual funds.</v>
      </c>
      <c r="AK44" s="187" t="str">
        <f>IF('Personal Management'!I31="","",'Personal Management'!I31)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IF(Cooking!I29="","",Cooking!I29)</f>
        <v/>
      </c>
      <c r="R45" s="163"/>
      <c r="S45" s="163"/>
      <c r="T45" s="184" t="str">
        <f>'Emergency Prepedness'!B37</f>
        <v>6a</v>
      </c>
      <c r="U45" s="183" t="str">
        <f>'Emergency Prepedness'!C37</f>
        <v>Describe the National Incident Management System (NIMS)/Incident Command System (ICS)</v>
      </c>
      <c r="V45" s="185" t="str">
        <f>IF('Emergency Prepedness'!I37="","",'Emergency Prepedness'!I37)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Management'!I32="","",'Personal Management'!I32)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World'!I20="","",'Citizenship in the World'!I20)</f>
        <v/>
      </c>
      <c r="M46"/>
      <c r="N46" s="164"/>
      <c r="O46" s="184" t="str">
        <f>Cooking!B30</f>
        <v>4c</v>
      </c>
      <c r="P46" s="183" t="str">
        <f>Cooking!C30</f>
        <v>Discuss how the Outdoor Code and no-trace principles pertain to cooking in the outdoors.</v>
      </c>
      <c r="Q46" s="185" t="str">
        <f>IF(Cooking!I30="","",Cooking!I30)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Prepedness'!I38="","",'Emergency Prepedness'!I38)</f>
        <v/>
      </c>
      <c r="W46" s="164"/>
      <c r="X46" s="164"/>
      <c r="Y46" s="184" t="str">
        <f>'Family Life'!B15</f>
        <v>iii</v>
      </c>
      <c r="Z46" s="188" t="str">
        <f>'Family Life'!C15</f>
        <v>How your chores in requirement 3 contributed to your role in the family.</v>
      </c>
      <c r="AA46" s="185" t="str">
        <f>IF('Family Life'!I15="","",'Family Life'!I15)</f>
        <v/>
      </c>
      <c r="AB46" s="164"/>
      <c r="AC46" s="164"/>
      <c r="AD46" s="291"/>
      <c r="AE46" s="290"/>
      <c r="AF46" s="292"/>
      <c r="AG46" s="164"/>
      <c r="AH46" s="164"/>
      <c r="AI46" s="186" t="str">
        <f>'Personal Management'!B33</f>
        <v>d</v>
      </c>
      <c r="AJ46" s="188" t="str">
        <f>'Personal Management'!C33</f>
        <v>Certificate of deposit (CD).</v>
      </c>
      <c r="AK46" s="187" t="str">
        <f>IF('Personal Management'!I33="","",'Personal Management'!I33)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(2014)'!I28="", "", 'Camping (2014)'!I28)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IF(Cooking!I31="","",Cooking!I31)</f>
        <v/>
      </c>
      <c r="R47" s="164"/>
      <c r="S47" s="164"/>
      <c r="T47" s="313"/>
      <c r="U47" s="290"/>
      <c r="V47" s="314"/>
      <c r="W47" s="164"/>
      <c r="X47" s="164"/>
      <c r="Y47" s="184" t="str">
        <f>'Family Life'!B16</f>
        <v>iv</v>
      </c>
      <c r="Z47" s="188" t="str">
        <f>'Family Life'!C16</f>
        <v>Personal and family finances.</v>
      </c>
      <c r="AA47" s="185" t="str">
        <f>IF('Family Life'!I16="","",'Family Life'!I16)</f>
        <v/>
      </c>
      <c r="AB47" s="164"/>
      <c r="AC47" s="164"/>
      <c r="AD47" s="186" t="str">
        <f>Lifesaving!B16</f>
        <v>7a</v>
      </c>
      <c r="AE47" s="183" t="str">
        <f>Lifesaving!C16</f>
        <v>Present a rescue tube to the subject, release it, and escort the victim to safety.</v>
      </c>
      <c r="AF47" s="187" t="str">
        <f>IF(Lifesaving!I16="","",Lifesaving!I16)</f>
        <v/>
      </c>
      <c r="AG47" s="164"/>
      <c r="AH47" s="164"/>
      <c r="AI47" s="186" t="str">
        <f>'Personal Management'!B34</f>
        <v>e</v>
      </c>
      <c r="AJ47" s="188" t="str">
        <f>'Personal Management'!C34</f>
        <v>Savings account or U.S. savings bond.</v>
      </c>
      <c r="AK47" s="187" t="str">
        <f>IF('Personal Management'!I34="","",'Personal Management'!I34)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IF(Swimming!I8="","",Swimming!I8)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World'!I21="","",'Citizenship in the World'!I21)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Life'!I17="","",'Family Life'!I17)</f>
        <v/>
      </c>
      <c r="AB48" s="164"/>
      <c r="AC48" s="164"/>
      <c r="AD48" s="186" t="str">
        <f>Lifesaving!B17</f>
        <v>7b</v>
      </c>
      <c r="AE48" s="183" t="str">
        <f>Lifesaving!C17</f>
        <v>Present a rescue tube to the subject and use it to tow the victim to safety.</v>
      </c>
      <c r="AF48" s="187" t="str">
        <f>IF(Lifesaving!I17="","",Lifesaving!I17)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Management'!I35="","",'Personal Management'!I35)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World'!I22="","",'Citizenship in the World'!I22)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Life'!I18="","",'Family Life'!I18)</f>
        <v/>
      </c>
      <c r="AB49" s="164"/>
      <c r="AC49" s="164"/>
      <c r="AD49" s="291" t="str">
        <f>Lifesaving!B18</f>
        <v>7c</v>
      </c>
      <c r="AE49" s="290" t="str">
        <f>Lifesaving!C18</f>
        <v>Present a buoyant aid other than a rescue tube to the subject, release it, and escort the victim to safety.</v>
      </c>
      <c r="AF49" s="292" t="str">
        <f>IF(Lifesaving!I18="","",Lifesaving!I18)</f>
        <v/>
      </c>
      <c r="AG49" s="164"/>
      <c r="AH49" s="164"/>
      <c r="AI49" s="291"/>
      <c r="AJ49" s="290"/>
      <c r="AK49" s="292"/>
      <c r="AL49" s="164"/>
      <c r="AM49" s="164"/>
      <c r="AN49" s="186" t="str">
        <f>Swimming!B9</f>
        <v>5a</v>
      </c>
      <c r="AO49" s="183" t="str">
        <f>Swimming!C9</f>
        <v>Float face up in a resting position for at least one minute.</v>
      </c>
      <c r="AP49" s="187" t="str">
        <f>IF(Swimming!I9="","",Swimming!I9)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(2014)'!I29="", "", 'Camping (2014)'!I29)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Prepedness'!I39="","",'Emergency Prepedness'!I39)</f>
        <v/>
      </c>
      <c r="W50" s="164"/>
      <c r="X50" s="164"/>
      <c r="Y50" s="184" t="str">
        <f>'Family Life'!B19</f>
        <v>vii</v>
      </c>
      <c r="Z50" s="188" t="str">
        <f>'Family Life'!C19</f>
        <v>Good etiquette and manners.</v>
      </c>
      <c r="AA50" s="185" t="str">
        <f>IF('Family Life'!I19="","",'Family Life'!I19)</f>
        <v/>
      </c>
      <c r="AB50" s="164"/>
      <c r="AC50" s="164"/>
      <c r="AD50" s="291"/>
      <c r="AE50" s="290"/>
      <c r="AF50" s="292"/>
      <c r="AG50" s="164"/>
      <c r="AH50" s="164"/>
      <c r="AI50" s="186" t="str">
        <f>'Personal Management'!B36</f>
        <v>7b</v>
      </c>
      <c r="AJ50" s="183" t="str">
        <f>'Personal Management'!C36</f>
        <v>Explain the different ways to borrow money.</v>
      </c>
      <c r="AK50" s="187" t="str">
        <f>IF('Personal Management'!I36="","",'Personal Management'!I36)</f>
        <v/>
      </c>
      <c r="AL50" s="164"/>
      <c r="AM50" s="164"/>
      <c r="AN50" s="186" t="str">
        <f>Swimming!B10</f>
        <v>5b</v>
      </c>
      <c r="AO50" s="183" t="str">
        <f>Swimming!C10</f>
        <v>Demonstrate survival floating for at least five minutes.</v>
      </c>
      <c r="AP50" s="187" t="str">
        <f>IF(Swimming!I10="","",Swimming!I10)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IF(Cooking!I32="","",Cooking!I32)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Life'!I20="","",'Family Life'!I20)</f>
        <v/>
      </c>
      <c r="AB51" s="164"/>
      <c r="AC51" s="164"/>
      <c r="AD51" s="186" t="str">
        <f>Lifesaving!B19</f>
        <v>7d</v>
      </c>
      <c r="AE51" s="183" t="str">
        <f>Lifesaving!C19</f>
        <v>Present a buoyant aid other than a rescue tube to the subject and use it to tow the victim to safety.</v>
      </c>
      <c r="AF51" s="187" t="str">
        <f>IF(Lifesaving!I19="","",Lifesaving!I19)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Management'!I37="","",'Personal Management'!I37)</f>
        <v/>
      </c>
      <c r="AL51" s="164"/>
      <c r="AM51" s="164"/>
      <c r="AN51" s="291" t="str">
        <f>Swimming!B11</f>
        <v>5c</v>
      </c>
      <c r="AO51" s="290" t="str">
        <f>Swimming!C11</f>
        <v>While wearing a properly fitted U.S. Coast Guard approved life jacket, demonstrate the HELP and huddle positions. Explain their purposes.</v>
      </c>
      <c r="AP51" s="292" t="str">
        <f>IF(Swimming!I11="","",Swimming!I11)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IF(Lifesaving!I20="","",Lifesaving!I20)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IF(Cooking!I33="","",Cooking!I33)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Life'!I21="","",'Family Life'!I21)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IF(Swimming!I12="","",Swimming!I12)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(2014)'!I30="", "", 'Camping (2014)'!I30)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IF(Cooking!I34="","",Cooking!I34)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Prepedness'!I40="","",'Emergency Prepedness'!I40)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Management'!I38="","",'Personal Management'!I38)</f>
        <v/>
      </c>
      <c r="AL54" s="164"/>
      <c r="AM54" s="164"/>
      <c r="AN54" s="186">
        <f>Swimming!B13</f>
        <v>6</v>
      </c>
      <c r="AO54" s="183" t="str">
        <f>Swimming!C13</f>
        <v>In water over your head, but not to exceed 10 feet, do each of the following:</v>
      </c>
      <c r="AP54" s="187" t="str">
        <f>IF(Swimming!I13="","",Swimming!I13)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IF(Lifesaving!I21="","",Lifesaving!I21)</f>
        <v/>
      </c>
      <c r="AG55" s="164"/>
      <c r="AH55" s="164"/>
      <c r="AI55" s="186" t="str">
        <f>'Personal Management'!B39</f>
        <v>7e</v>
      </c>
      <c r="AJ55" s="183" t="str">
        <f>'Personal Management'!C39</f>
        <v>Explain ways to reduce or eliminate debt.</v>
      </c>
      <c r="AK55" s="187" t="str">
        <f>IF('Personal Management'!I39="","",'Personal Management'!I39)</f>
        <v/>
      </c>
      <c r="AL55" s="164"/>
      <c r="AM55" s="164"/>
      <c r="AN55" s="186" t="str">
        <f>Swimming!B14</f>
        <v>a</v>
      </c>
      <c r="AO55" s="188" t="str">
        <f>Swimming!C14</f>
        <v>Use the feet first method of surface diving and bring an object up from the bottom.</v>
      </c>
      <c r="AP55" s="187" t="str">
        <f>IF(Swimming!I14="","",Swimming!I14)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(2014)'!I31="", "", 'Camping (2014)'!I31)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Prepedness'!I41="","",'Emergency Prepedness'!I41)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IF(Lifesaving!I22="","",Lifesaving!I22)</f>
        <v/>
      </c>
      <c r="AG56" s="164"/>
      <c r="AH56" s="164"/>
      <c r="AI56" s="291">
        <f>'Personal Management'!B40</f>
        <v>8</v>
      </c>
      <c r="AJ56" s="315" t="str">
        <f>'Personal Management'!C40</f>
        <v>Demonstrate to your merit badge counselor your understanding of time management by doing the following:</v>
      </c>
      <c r="AK56" s="292" t="str">
        <f>IF('Personal Management'!I40="","",'Personal Management'!I40)</f>
        <v/>
      </c>
      <c r="AL56" s="164"/>
      <c r="AM56" s="164"/>
      <c r="AN56" s="186" t="str">
        <f>Swimming!B15</f>
        <v>b</v>
      </c>
      <c r="AO56" s="188" t="str">
        <f>Swimming!C15</f>
        <v>Do a headfirst surface dive (pike or tuck), and bring the object up again.</v>
      </c>
      <c r="AP56" s="187" t="str">
        <f>IF(Swimming!I15="","",Swimming!I15)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(2014)'!I32="", "", 'Camping (2014)'!I32)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IF(Cooking!I35="","",Cooking!I35)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IF(Lifesaving!I23="","",Lifesaving!I23)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IF(Swimming!I16="","",Swimming!I16)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(2014)'!I33="", "", 'Camping (2014)'!I33)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Prepedness'!I42="","",'Emergency Prepedness'!I42)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Management'!I41="","",'Personal Management'!I41)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(2014)'!I34="", "", 'Camping (2014)'!I34)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IF(Cooking!I36="","",Cooking!I36)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IF(Lifesaving!I24="","",Lifesaving!I24)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IF(Swimming!I17="","",Swimming!I17)</f>
        <v/>
      </c>
      <c r="AQ59" s="63"/>
    </row>
    <row r="60" spans="4:48" x14ac:dyDescent="0.15">
      <c r="D60" s="63"/>
      <c r="E60" s="190">
        <f>'Camping (2014)'!B35</f>
        <v>5</v>
      </c>
      <c r="F60" s="197" t="str">
        <f>'Camping (2014)'!C35</f>
        <v>Plan and carry out an overnight snow camping experience.</v>
      </c>
      <c r="G60" s="191" t="str">
        <f>IF('Camping (2014)'!I35="", "", 'Camping (2014)'!I35)</f>
        <v/>
      </c>
      <c r="H60" s="63"/>
      <c r="I60" s="63"/>
      <c r="N60" s="63"/>
      <c r="O60" s="313"/>
      <c r="P60" s="315"/>
      <c r="Q60" s="314"/>
      <c r="R60" s="63"/>
      <c r="S60" s="63"/>
      <c r="T60" s="184" t="str">
        <f>'Emergency Prepedness'!B43</f>
        <v>i</v>
      </c>
      <c r="U60" s="188" t="str">
        <f>'Emergency Prepedness'!C43</f>
        <v>Crowd and traffic control.</v>
      </c>
      <c r="V60" s="185" t="str">
        <f>IF('Emergency Prepedness'!I43="","",'Emergency Prepedness'!I43)</f>
        <v/>
      </c>
      <c r="W60" s="63"/>
      <c r="X60" s="63"/>
      <c r="AB60" s="63"/>
      <c r="AC60" s="63"/>
      <c r="AD60" s="291" t="str">
        <f>Lifesaving!B25</f>
        <v>9c</v>
      </c>
      <c r="AE60" s="290" t="str">
        <f>Lifesaving!C25</f>
        <v>Perform a cross-chest carry for an exhausted, passive victim who does not respond to instructions to aid himself.</v>
      </c>
      <c r="AF60" s="292" t="str">
        <f>IF(Lifesaving!I25="","",Lifesaving!I25)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Management'!I42="","",'Personal Management'!I42)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(2014)'!I36="", "", 'Camping (2014)'!I36)</f>
        <v/>
      </c>
      <c r="H61" s="63"/>
      <c r="I61" s="63"/>
      <c r="N61" s="63"/>
      <c r="O61" s="313"/>
      <c r="P61" s="315"/>
      <c r="Q61" s="314"/>
      <c r="R61" s="63"/>
      <c r="S61" s="63"/>
      <c r="T61" s="184" t="str">
        <f>'Emergency Prepedness'!B44</f>
        <v>ii</v>
      </c>
      <c r="U61" s="188" t="str">
        <f>'Emergency Prepedness'!C44</f>
        <v>Messenger service and communication.</v>
      </c>
      <c r="V61" s="185" t="str">
        <f>IF('Emergency Prepedness'!I44="","",'Emergency Prepedness'!I44)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(2014)'!I37="", "", 'Camping (2014)'!I37)</f>
        <v/>
      </c>
      <c r="H62" s="63"/>
      <c r="I62" s="63"/>
      <c r="N62" s="63"/>
      <c r="O62" s="313"/>
      <c r="P62" s="315"/>
      <c r="Q62" s="314"/>
      <c r="R62" s="63"/>
      <c r="S62" s="63"/>
      <c r="T62" s="184" t="str">
        <f>'Emergency Prepedness'!B45</f>
        <v>iii</v>
      </c>
      <c r="U62" s="188" t="str">
        <f>'Emergency Prepedness'!C45</f>
        <v>Collection and distribution services.</v>
      </c>
      <c r="V62" s="185" t="str">
        <f>IF('Emergency Prepedness'!I45="","",'Emergency Prepedness'!I45)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IF(Lifesaving!I26="","",Lifesaving!I26)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IF(Swimming!I18="","",Swimming!I18)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(2014)'!I38="", "", 'Camping (2014)'!I38)</f>
        <v/>
      </c>
      <c r="H63" s="63"/>
      <c r="I63" s="63"/>
      <c r="N63" s="63"/>
      <c r="O63" s="184" t="str">
        <f>Cooking!B37</f>
        <v>f</v>
      </c>
      <c r="P63" s="188" t="str">
        <f>Cooking!C37</f>
        <v>Explain how you kept foods safe and free from cross-contamination.</v>
      </c>
      <c r="Q63" s="185" t="str">
        <f>IF(Cooking!I37="","",Cooking!I37)</f>
        <v/>
      </c>
      <c r="R63" s="63"/>
      <c r="S63" s="63"/>
      <c r="T63" s="184" t="str">
        <f>'Emergency Prepedness'!B46</f>
        <v>iv</v>
      </c>
      <c r="U63" s="188" t="str">
        <f>'Emergency Prepedness'!C46</f>
        <v>Group feeding, shelter, and sanitation</v>
      </c>
      <c r="V63" s="185" t="str">
        <f>IF('Emergency Prepedness'!I46="","",'Emergency Prepedness'!I46)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Management'!I43="","",'Personal Management'!I43)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IF(Cooking!I38="","",Cooking!I38)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Prepedness'!I47="","",'Emergency Prepedness'!I47)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IF(Lifesaving!I27="","",Lifesaving!I27)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Management'!I44="","",'Personal Management'!I44)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IF(Cooking!I39="","",Cooking!I39)</f>
        <v/>
      </c>
      <c r="R67" s="66"/>
      <c r="S67" s="66"/>
      <c r="T67" s="184">
        <f>'Emergency Prepedness'!B48</f>
        <v>9</v>
      </c>
      <c r="U67" s="183" t="str">
        <f>'Emergency Prepedness'!C48</f>
        <v>Do ONE of the following:</v>
      </c>
      <c r="V67" s="185" t="str">
        <f>IF('Emergency Prepedness'!I48="","",'Emergency Prepedness'!I48)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Prepedness'!I49="","",'Emergency Prepedness'!I49)</f>
        <v/>
      </c>
      <c r="W68" s="66"/>
      <c r="X68" s="66"/>
      <c r="AB68" s="66"/>
      <c r="AC68" s="66"/>
      <c r="AD68" s="186" t="str">
        <f>Lifesaving!B28</f>
        <v>11a</v>
      </c>
      <c r="AE68" s="183" t="str">
        <f>Lifesaving!C28</f>
        <v>Perform an equipment assist using a buoyant aid.</v>
      </c>
      <c r="AF68" s="187" t="str">
        <f>IF(Lifesaving!I28="","",Lifesaving!I28)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IF(Cooking!I40="","",Cooking!I40)</f>
        <v/>
      </c>
      <c r="R69" s="66"/>
      <c r="S69" s="66"/>
      <c r="T69" s="313"/>
      <c r="U69" s="315"/>
      <c r="V69" s="314"/>
      <c r="W69" s="66"/>
      <c r="X69" s="66"/>
      <c r="AB69" s="66"/>
      <c r="AC69" s="66"/>
      <c r="AD69" s="186" t="str">
        <f>Lifesaving!B29</f>
        <v>11b</v>
      </c>
      <c r="AE69" s="183" t="str">
        <f>Lifesaving!C29</f>
        <v>Perform a front approach and wrist tow.</v>
      </c>
      <c r="AF69" s="187" t="str">
        <f>IF(Lifesaving!I29="","",Lifesaving!I29)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Management'!I45="","",'Personal Management'!I45)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IF(Cooking!I41="","",Cooking!I41)</f>
        <v/>
      </c>
      <c r="R70" s="66"/>
      <c r="S70" s="66"/>
      <c r="T70" s="184" t="str">
        <f>'Emergency Prepedness'!B50</f>
        <v>b</v>
      </c>
      <c r="U70" s="188" t="str">
        <f>'Emergency Prepedness'!C50</f>
        <v>Review or develop a plan of escape for your family in case of fire in your home.</v>
      </c>
      <c r="V70" s="185" t="str">
        <f>IF('Emergency Prepedness'!I50="","",'Emergency Prepedness'!I50)</f>
        <v/>
      </c>
      <c r="W70" s="66"/>
      <c r="X70" s="66"/>
      <c r="AB70" s="66"/>
      <c r="AC70" s="66"/>
      <c r="AD70" s="186" t="str">
        <f>Lifesaving!B30</f>
        <v>11c</v>
      </c>
      <c r="AE70" s="183" t="str">
        <f>Lifesaving!C30</f>
        <v>Perform a rear approach and armpit tow.</v>
      </c>
      <c r="AF70" s="187" t="str">
        <f>IF(Lifesaving!I30="","",Lifesaving!I30)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Prepedness'!I51="","",'Emergency Prepedness'!I51)</f>
        <v/>
      </c>
      <c r="W71" s="66"/>
      <c r="X71" s="66"/>
      <c r="AB71" s="66"/>
      <c r="AC71" s="66"/>
      <c r="AD71" s="186" t="str">
        <f>Lifesaving!B31</f>
        <v>12a</v>
      </c>
      <c r="AE71" s="183" t="str">
        <f>Lifesaving!C31</f>
        <v>Recover a 10-pound weight in 8 to 10 feet of water using a feet first surface dive.</v>
      </c>
      <c r="AF71" s="187" t="str">
        <f>IF(Lifesaving!I31="","",Lifesaving!I31)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IF(Lifesaving!I32="","",Lifesaving!I32)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IF(Cooking!I42="","",Cooking!I42)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IF(Lifesaving!I33="","",Lifesaving!I33)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IF(Lifesaving!I34="","",Lifesaving!I34)</f>
        <v/>
      </c>
      <c r="AG74" s="66"/>
      <c r="AH74" s="66"/>
      <c r="AI74" s="186" t="str">
        <f>'Personal Management'!B46</f>
        <v>a</v>
      </c>
      <c r="AJ74" s="188" t="str">
        <f>'Personal Management'!C46</f>
        <v>Define the project. What is your goal?</v>
      </c>
      <c r="AK74" s="187" t="str">
        <f>IF('Personal Management'!I46="","",'Personal Management'!I46)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IF(Cooking!I43="","",Cooking!I43)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Management'!I47="","",'Personal Management'!I47)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IF(Cooking!I44="","",Cooking!I44)</f>
        <v/>
      </c>
      <c r="R76" s="66"/>
      <c r="S76" s="66"/>
      <c r="W76" s="66"/>
      <c r="X76" s="66"/>
      <c r="AB76" s="66"/>
      <c r="AC76" s="66"/>
      <c r="AD76" s="186" t="str">
        <f>Lifesaving!B35</f>
        <v>14a</v>
      </c>
      <c r="AE76" s="183" t="str">
        <f>Lifesaving!C35</f>
        <v>Explain the signs and symptoms of a spinal injury.</v>
      </c>
      <c r="AF76" s="187" t="str">
        <f>IF(Lifesaving!I35="","",Lifesaving!I35)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IF(Lifesaving!I36="","",Lifesaving!I36)</f>
        <v/>
      </c>
      <c r="AG77" s="98"/>
      <c r="AH77" s="98"/>
      <c r="AI77" s="186" t="str">
        <f>'Personal Management'!B48</f>
        <v>c</v>
      </c>
      <c r="AJ77" s="188" t="str">
        <f>'Personal Management'!C48</f>
        <v>Describe your project.</v>
      </c>
      <c r="AK77" s="187" t="str">
        <f>IF('Personal Management'!I48="","",'Personal Management'!I48)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IF(Lifesaving!I37="","",Lifesaving!I37)</f>
        <v/>
      </c>
      <c r="AG78" s="98"/>
      <c r="AH78" s="98"/>
      <c r="AI78" s="186" t="str">
        <f>'Personal Management'!B49</f>
        <v>d</v>
      </c>
      <c r="AJ78" s="188" t="str">
        <f>'Personal Management'!C49</f>
        <v>Develop a list of resources. Identify how these resources will help you achieve your goal.</v>
      </c>
      <c r="AK78" s="187" t="str">
        <f>IF('Personal Management'!I49="","",'Personal Management'!I49)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IF(Lifesaving!I38="","",Lifesaving!I38)</f>
        <v/>
      </c>
      <c r="AG79" s="98"/>
      <c r="AH79" s="98"/>
      <c r="AI79" s="186" t="str">
        <f>'Personal Management'!B50</f>
        <v>e</v>
      </c>
      <c r="AJ79" s="188" t="str">
        <f>'Personal Management'!C50</f>
        <v>Develop a budget for your project.</v>
      </c>
      <c r="AK79" s="187" t="str">
        <f>IF('Personal Management'!I50="","",'Personal Management'!I50)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IF(Cooking!I45="","",Cooking!I45)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Management'!I51="","",'Personal Management'!I51)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IF(Cooking!I46="","",Cooking!I46)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Management'!I52="","",'Personal Management'!I52)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Community'!I3="", "", 'Citizenship in the Community'!I3)</f>
        <v/>
      </c>
      <c r="H87" s="66"/>
      <c r="I87" s="66"/>
      <c r="J87" s="186">
        <f>Communication!B3</f>
        <v>1</v>
      </c>
      <c r="K87" s="195" t="str">
        <f>Communication!C3</f>
        <v>Do ONE</v>
      </c>
      <c r="L87" s="187" t="str">
        <f>IF(Communication!I3="","",Communication!I3)</f>
        <v/>
      </c>
      <c r="N87" s="66"/>
      <c r="O87" s="313" t="str">
        <f>Cooking!B47</f>
        <v>a</v>
      </c>
      <c r="P87" s="290" t="str">
        <f>Cooking!C47</f>
        <v>Create a shopping list for your meals, showing the amount of food needed to prepare and serve each meal, and the cost for each meal.</v>
      </c>
      <c r="Q87" s="314" t="str">
        <f>IF(Cooking!I47="","",Cooking!I47)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Science'!I3="","",'Environmental Science'!I3)</f>
        <v/>
      </c>
      <c r="W87" s="66"/>
      <c r="X87" s="66"/>
      <c r="Y87" s="313">
        <f>'First Aid'!B3</f>
        <v>1</v>
      </c>
      <c r="Z87" s="290" t="str">
        <f>'First Aid'!C3</f>
        <v>Satisfy your counselor that you have current knowledge of all first-aid requirements for Tenderfoot, Second Class, and First Class ranks.</v>
      </c>
      <c r="AA87" s="314" t="str">
        <f>IF('First Aid'!I3="","",'First Aid'!I3)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Fitness'!I3="","",'Personal Fitness'!I3)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IF(Sustainability!I3="","",Sustainability!I3)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IF(Communication!I4="","",Communication!I4)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IF(Cooking!I48="","",Cooking!I48)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Aid'!I4="","",'First Aid'!I4)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Science'!I4="","",'Environmental Science'!I4)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Community'!I4="", "", 'Citizenship in the Community'!I4)</f>
        <v/>
      </c>
      <c r="H91" s="81"/>
      <c r="I91" s="81"/>
      <c r="J91" s="291"/>
      <c r="K91" s="294"/>
      <c r="L91" s="292"/>
      <c r="N91" s="81"/>
      <c r="O91" s="313"/>
      <c r="P91" s="290"/>
      <c r="Q91" s="314"/>
      <c r="R91" s="81"/>
      <c r="T91" s="321"/>
      <c r="U91" s="174" t="str">
        <f>'Environmental Science'!C5</f>
        <v>• Population</v>
      </c>
      <c r="V91" s="185" t="str">
        <f>IF('Environmental Science'!I5="","",'Environmental Science'!I5)</f>
        <v/>
      </c>
      <c r="W91" s="81"/>
      <c r="Y91" s="313" t="str">
        <f>'First Aid'!B5</f>
        <v>2b</v>
      </c>
      <c r="Z91" s="290" t="str">
        <f>'First Aid'!C5</f>
        <v>Define the term triage. Explain the steps necessary to assess and handle a medical emergency until help arrives.</v>
      </c>
      <c r="AA91" s="314" t="str">
        <f>IF('First Aid'!I5="","",'First Aid'!I5)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Community'!I5="", "", 'Citizenship in the Community'!I5)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IF(Cooking!I49="","",Cooking!I49)</f>
        <v/>
      </c>
      <c r="R92" s="66"/>
      <c r="T92" s="321"/>
      <c r="U92" s="174" t="str">
        <f>'Environmental Science'!C6</f>
        <v>• Community</v>
      </c>
      <c r="V92" s="185" t="str">
        <f>IF('Environmental Science'!I6="","",'Environmental Science'!I6)</f>
        <v/>
      </c>
      <c r="W92" s="66"/>
      <c r="Y92" s="313"/>
      <c r="Z92" s="290"/>
      <c r="AA92" s="314"/>
      <c r="AD92" s="186" t="str">
        <f>'Personal Fitness'!B4</f>
        <v>i</v>
      </c>
      <c r="AE92" s="188" t="str">
        <f>'Personal Fitness'!C4</f>
        <v>Why physical exams are important.</v>
      </c>
      <c r="AF92" s="187" t="str">
        <f>IF('Personal Fitness'!I4="","",'Personal Fitness'!I4)</f>
        <v/>
      </c>
      <c r="AG92" s="66"/>
      <c r="AI92" s="186">
        <f>Sustainability!B4</f>
        <v>2</v>
      </c>
      <c r="AJ92" s="183" t="str">
        <f>Sustainability!C4</f>
        <v>Do A and either B OR C of the following:</v>
      </c>
      <c r="AK92" s="187" t="str">
        <f>IF(Sustainability!I4="","",Sustainability!I4)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Science'!I7="","",'Environmental Science'!I7)</f>
        <v/>
      </c>
      <c r="W93" s="66"/>
      <c r="Y93" s="184" t="str">
        <f>'First Aid'!B6</f>
        <v>2c</v>
      </c>
      <c r="Z93" s="183" t="str">
        <f>'First Aid'!C6</f>
        <v>Explain the standard precautions as applied to blood borne pathogens.</v>
      </c>
      <c r="AA93" s="185" t="str">
        <f>IF('First Aid'!I6="","",'First Aid'!I6)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Fitness'!I5="","",'Personal Fitness'!I5)</f>
        <v/>
      </c>
      <c r="AG93" s="66"/>
      <c r="AI93" s="186"/>
      <c r="AJ93" s="183" t="str">
        <f>Sustainability!C5</f>
        <v>Water</v>
      </c>
      <c r="AK93" s="187" t="str">
        <f>IF(Sustainability!I5="","",Sustainability!I5)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Community'!I6="", "", 'Citizenship in the Community'!I6)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IF(Communication!I5="","",Communication!I5)</f>
        <v/>
      </c>
      <c r="N94" s="66"/>
      <c r="O94" s="313"/>
      <c r="P94" s="290"/>
      <c r="Q94" s="314"/>
      <c r="R94" s="66"/>
      <c r="T94" s="321"/>
      <c r="U94" s="174" t="str">
        <f>'Environmental Science'!C8</f>
        <v>• Biosphere</v>
      </c>
      <c r="V94" s="185" t="str">
        <f>IF('Environmental Science'!I8="","",'Environmental Science'!I8)</f>
        <v/>
      </c>
      <c r="W94" s="66"/>
      <c r="Y94" s="184" t="str">
        <f>'First Aid'!B7</f>
        <v>2d</v>
      </c>
      <c r="Z94" s="183" t="str">
        <f>'First Aid'!C7</f>
        <v>Prepare a first-aid kit for your home. Display and discuss its contents with your counselor.</v>
      </c>
      <c r="AA94" s="185" t="str">
        <f>IF('First Aid'!I7="","",'First Aid'!I7)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IF(Sustainability!I6="","",Sustainability!I6)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Community'!I7="", "", 'Citizenship in the Community'!I7)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IF(Cooking!I50="","",Cooking!I50)</f>
        <v/>
      </c>
      <c r="R95" s="66"/>
      <c r="T95" s="321"/>
      <c r="U95" s="174" t="str">
        <f>'Environmental Science'!C9</f>
        <v>• Symbiosis</v>
      </c>
      <c r="V95" s="185" t="str">
        <f>IF('Environmental Science'!I9="","",'Environmental Science'!I9)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Aid'!I8="","",'First Aid'!I8)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Community'!I8="", "", 'Citizenship in the Community'!I8)</f>
        <v/>
      </c>
      <c r="H96" s="66"/>
      <c r="I96" s="66"/>
      <c r="J96" s="291"/>
      <c r="K96" s="294"/>
      <c r="L96" s="292"/>
      <c r="N96" s="66"/>
      <c r="O96" s="313"/>
      <c r="P96" s="290"/>
      <c r="Q96" s="314"/>
      <c r="R96" s="66"/>
      <c r="T96" s="321"/>
      <c r="U96" s="174" t="str">
        <f>'Environmental Science'!C10</f>
        <v>• Niche</v>
      </c>
      <c r="V96" s="185" t="str">
        <f>IF('Environmental Science'!I10="","",'Environmental Science'!I10)</f>
        <v/>
      </c>
      <c r="W96" s="66"/>
      <c r="Y96" s="313"/>
      <c r="Z96" s="290"/>
      <c r="AA96" s="314"/>
      <c r="AD96" s="186" t="str">
        <f>'Personal Fitness'!B6</f>
        <v>iii</v>
      </c>
      <c r="AE96" s="188" t="str">
        <f>'Personal Fitness'!C6</f>
        <v>Diseases that can be prevented and how.</v>
      </c>
      <c r="AF96" s="187" t="str">
        <f>IF('Personal Fitness'!I6="","",'Personal Fitness'!I6)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Science'!I11="","",'Environmental Science'!I11)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Aid'!I9="","",'First Aid'!I9)</f>
        <v/>
      </c>
      <c r="AD97" s="186" t="str">
        <f>'Personal Fitness'!B7</f>
        <v>iv</v>
      </c>
      <c r="AE97" s="188" t="str">
        <f>'Personal Fitness'!C7</f>
        <v>The seven warning signs of cancer.</v>
      </c>
      <c r="AF97" s="187" t="str">
        <f>IF('Personal Fitness'!I7="","",'Personal Fitness'!I7)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Community'!I9="", "", 'Citizenship in the Community'!I9)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IF(Cooking!I51="","",Cooking!I51)</f>
        <v/>
      </c>
      <c r="R98" s="66"/>
      <c r="T98" s="321"/>
      <c r="U98" s="174" t="str">
        <f>'Environmental Science'!C12</f>
        <v>• Conservation</v>
      </c>
      <c r="V98" s="185" t="str">
        <f>IF('Environmental Science'!I12="","",'Environmental Science'!I12)</f>
        <v/>
      </c>
      <c r="W98" s="66"/>
      <c r="Y98" s="313"/>
      <c r="Z98" s="290"/>
      <c r="AA98" s="314"/>
      <c r="AD98" s="186" t="str">
        <f>'Personal Fitness'!B8</f>
        <v>v</v>
      </c>
      <c r="AE98" s="188" t="str">
        <f>'Personal Fitness'!C8</f>
        <v>The youth risk factors that affect cardiovascular fitness in adulthood.</v>
      </c>
      <c r="AF98" s="187" t="str">
        <f>IF('Personal Fitness'!I8="","",'Personal Fitness'!I8)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Science'!I13="","",'Environmental Science'!I13)</f>
        <v/>
      </c>
      <c r="W99" s="66"/>
      <c r="Y99" s="184" t="str">
        <f>'First Aid'!B10</f>
        <v>3c</v>
      </c>
      <c r="Z99" s="183" t="str">
        <f>'First Aid'!C10</f>
        <v>Explain the use of an automated external defibrillator (AED).</v>
      </c>
      <c r="AA99" s="185" t="str">
        <f>IF('First Aid'!I10="","",'First Aid'!I10)</f>
        <v/>
      </c>
      <c r="AD99" s="291" t="str">
        <f>'Personal Fitness'!B9</f>
        <v>1b</v>
      </c>
      <c r="AE99" s="290" t="str">
        <f>'Personal Fitness'!C9</f>
        <v>Have a dental examination. Get a statement saying that your teeth have been checked and cared for. Tell how to care for your teeth.</v>
      </c>
      <c r="AF99" s="292" t="str">
        <f>IF('Personal Fitness'!I9="","",'Personal Fitness'!I9)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IF(Sustainability!I7="","",Sustainability!I7)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Community'!I10="", "", 'Citizenship in the Community'!I10)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IF(Communication!I6="","",Communication!I6)</f>
        <v/>
      </c>
      <c r="N100" s="66"/>
      <c r="O100" s="313"/>
      <c r="P100" s="290"/>
      <c r="Q100" s="314"/>
      <c r="R100" s="66"/>
      <c r="T100" s="321"/>
      <c r="U100" s="174" t="str">
        <f>'Environmental Science'!C14</f>
        <v>• Endangered species</v>
      </c>
      <c r="V100" s="185" t="str">
        <f>IF('Environmental Science'!I14="","",'Environmental Science'!I14)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Aid'!I11="","",'First Aid'!I11)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Science'!I15="","",'Environmental Science'!I15)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Fitness'!I10="","",'Personal Fitness'!I10)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Community'!I11="", "", 'Citizenship in the Community'!I11)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IF(Cooking!I52="","",Cooking!I52)</f>
        <v/>
      </c>
      <c r="R102" s="66"/>
      <c r="T102" s="321"/>
      <c r="U102" s="174" t="str">
        <f>'Environmental Science'!C16</f>
        <v>• Pollution prevention</v>
      </c>
      <c r="V102" s="185" t="str">
        <f>IF('Environmental Science'!I16="","",'Environmental Science'!I16)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Community'!I12="", "", 'Citizenship in the Community'!I12)</f>
        <v/>
      </c>
      <c r="H103" s="66"/>
      <c r="I103" s="66"/>
      <c r="J103" s="291"/>
      <c r="K103" s="294"/>
      <c r="L103" s="292"/>
      <c r="N103" s="66"/>
      <c r="O103" s="313"/>
      <c r="P103" s="290"/>
      <c r="Q103" s="314"/>
      <c r="R103" s="66"/>
      <c r="T103" s="321"/>
      <c r="U103" s="174" t="str">
        <f>'Environmental Science'!C17</f>
        <v>• Brownfield</v>
      </c>
      <c r="V103" s="185" t="str">
        <f>IF('Environmental Science'!I17="","",'Environmental Science'!I17)</f>
        <v/>
      </c>
      <c r="W103" s="66"/>
      <c r="Y103" s="313" t="str">
        <f>'First Aid'!B12</f>
        <v>3e</v>
      </c>
      <c r="Z103" s="290" t="str">
        <f>'First Aid'!C12</f>
        <v>Explain when a bee sting could be life threatening and what action should be taken for prevention and for first aid.</v>
      </c>
      <c r="AA103" s="314" t="str">
        <f>IF('First Aid'!I12="","",'First Aid'!I12)</f>
        <v/>
      </c>
      <c r="AD103" s="186" t="str">
        <f>'Personal Fitness'!B11</f>
        <v>a</v>
      </c>
      <c r="AE103" s="188" t="str">
        <f>'Personal Fitness'!C11</f>
        <v>Components of personal fitness.</v>
      </c>
      <c r="AF103" s="187" t="str">
        <f>IF('Personal Fitness'!I11="","",'Personal Fitness'!I11)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IF(Sustainability!I8="","",Sustainability!I8)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Community'!I13="", "", 'Citizenship in the Community'!I13)</f>
        <v/>
      </c>
      <c r="H104" s="66"/>
      <c r="I104" s="66"/>
      <c r="J104" s="291"/>
      <c r="K104" s="294"/>
      <c r="L104" s="292"/>
      <c r="N104" s="66"/>
      <c r="O104" s="313"/>
      <c r="P104" s="290"/>
      <c r="Q104" s="314"/>
      <c r="R104" s="66"/>
      <c r="T104" s="321"/>
      <c r="U104" s="174" t="str">
        <f>'Environmental Science'!C18</f>
        <v>• Ozone</v>
      </c>
      <c r="V104" s="185" t="str">
        <f>IF('Environmental Science'!I18="","",'Environmental Science'!I18)</f>
        <v/>
      </c>
      <c r="W104" s="66"/>
      <c r="Y104" s="313"/>
      <c r="Z104" s="290"/>
      <c r="AA104" s="314"/>
      <c r="AD104" s="186" t="str">
        <f>'Personal Fitness'!B12</f>
        <v>b</v>
      </c>
      <c r="AE104" s="188" t="str">
        <f>'Personal Fitness'!C12</f>
        <v>Reasons for being fit in all components.</v>
      </c>
      <c r="AF104" s="187" t="str">
        <f>IF('Personal Fitness'!I12="","",'Personal Fitness'!I12)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IF(Communication!I7="","",Communication!I7)</f>
        <v/>
      </c>
      <c r="N105" s="66"/>
      <c r="R105" s="66"/>
      <c r="T105" s="321"/>
      <c r="U105" s="174" t="str">
        <f>'Environmental Science'!C19</f>
        <v>• Watershed</v>
      </c>
      <c r="V105" s="185" t="str">
        <f>IF('Environmental Science'!I19="","",'Environmental Science'!I19)</f>
        <v/>
      </c>
      <c r="W105" s="66"/>
      <c r="Y105" s="313" t="str">
        <f>'First Aid'!B13</f>
        <v>3f</v>
      </c>
      <c r="Z105" s="290" t="str">
        <f>'First Aid'!C13</f>
        <v>Explain the symptoms of heatstroke and what action should be taken for first aid and for prevention.</v>
      </c>
      <c r="AA105" s="314" t="str">
        <f>IF('First Aid'!I13="","",'First Aid'!I13)</f>
        <v/>
      </c>
      <c r="AD105" s="186" t="str">
        <f>'Personal Fitness'!B13</f>
        <v>c</v>
      </c>
      <c r="AE105" s="188" t="str">
        <f>'Personal Fitness'!C13</f>
        <v>What it means to be mentally healthy.</v>
      </c>
      <c r="AF105" s="187" t="str">
        <f>IF('Personal Fitness'!I13="","",'Personal Fitness'!I13)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Science'!I20="","",'Environmental Science'!I20)</f>
        <v/>
      </c>
      <c r="W106" s="66"/>
      <c r="Y106" s="313"/>
      <c r="Z106" s="290"/>
      <c r="AA106" s="314"/>
      <c r="AD106" s="186" t="str">
        <f>'Personal Fitness'!B14</f>
        <v>d</v>
      </c>
      <c r="AE106" s="188" t="str">
        <f>'Personal Fitness'!C14</f>
        <v>What it means to be physically healthy and fit.</v>
      </c>
      <c r="AF106" s="187" t="str">
        <f>IF('Personal Fitness'!I14="","",'Personal Fitness'!I14)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Community'!I14="", "", 'Citizenship in the Community'!I14)</f>
        <v/>
      </c>
      <c r="H107" s="66"/>
      <c r="I107" s="66"/>
      <c r="J107" s="291"/>
      <c r="K107" s="294"/>
      <c r="L107" s="292"/>
      <c r="N107" s="66"/>
      <c r="O107" s="299"/>
      <c r="P107" s="299"/>
      <c r="Q107" s="299"/>
      <c r="R107" s="66"/>
      <c r="T107" s="321"/>
      <c r="U107" s="174" t="str">
        <f>'Environmental Science'!C21</f>
        <v>• Nonpoint source</v>
      </c>
      <c r="V107" s="185" t="str">
        <f>IF('Environmental Science'!I21="","",'Environmental Science'!I21)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Aid'!I14="","",'First Aid'!I14)</f>
        <v/>
      </c>
      <c r="AD107" s="186" t="str">
        <f>'Personal Fitness'!B15</f>
        <v>e</v>
      </c>
      <c r="AE107" s="188" t="str">
        <f>'Personal Fitness'!C15</f>
        <v>What it means to be socially healthy. Discuss your activity in the areas of healthy social fitness.</v>
      </c>
      <c r="AF107" s="187" t="str">
        <f>IF('Personal Fitness'!I15="","",'Personal Fitness'!I15)</f>
        <v/>
      </c>
      <c r="AG107" s="66"/>
      <c r="AI107" s="186"/>
      <c r="AJ107" s="183" t="str">
        <f>Sustainability!C9</f>
        <v>Food</v>
      </c>
      <c r="AK107" s="187" t="str">
        <f>IF(Sustainability!I9="","",Sustainability!I9)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Community'!I15="", "", 'Citizenship in the Community'!I15)</f>
        <v/>
      </c>
      <c r="H108" s="66"/>
      <c r="I108" s="66"/>
      <c r="J108" s="186">
        <f>Communication!B8</f>
        <v>2</v>
      </c>
      <c r="K108" s="195" t="str">
        <f>Communication!C8</f>
        <v>Do ONE</v>
      </c>
      <c r="L108" s="187" t="str">
        <f>IF(Communication!I8="","",Communication!I8)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IF(Cycling!I3="","",Cycling!I3)</f>
        <v/>
      </c>
      <c r="R108" s="66"/>
      <c r="T108" s="321"/>
      <c r="U108" s="174" t="str">
        <f>'Environmental Science'!C22</f>
        <v>• Hybrid vehicle</v>
      </c>
      <c r="V108" s="185" t="str">
        <f>IF('Environmental Science'!I22="","",'Environmental Science'!I22)</f>
        <v/>
      </c>
      <c r="W108" s="66"/>
      <c r="Y108" s="313"/>
      <c r="Z108" s="290"/>
      <c r="AA108" s="314"/>
      <c r="AD108" s="186" t="str">
        <f>'Personal Fitness'!B16</f>
        <v>f</v>
      </c>
      <c r="AE108" s="188" t="str">
        <f>'Personal Fitness'!C16</f>
        <v>What you can do to prevent social, emotional, or mental problems.</v>
      </c>
      <c r="AF108" s="187" t="str">
        <f>IF('Personal Fitness'!I16="","",'Personal Fitness'!I16)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IF(Sustainability!I10="","",Sustainability!I10)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IF(Communication!I9="","",Communication!I9)</f>
        <v/>
      </c>
      <c r="N109" s="66"/>
      <c r="O109" s="313"/>
      <c r="P109" s="290"/>
      <c r="Q109" s="314"/>
      <c r="R109" s="66"/>
      <c r="T109" s="322"/>
      <c r="U109" s="174" t="str">
        <f>'Environmental Science'!C23</f>
        <v>• Fuel cell</v>
      </c>
      <c r="V109" s="185" t="str">
        <f>IF('Environmental Science'!I23="","",'Environmental Science'!I23)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Fitness'!I17="","",'Personal Fitness'!I17)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Science'!I24="","",'Environmental Science'!I24)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Aid'!I15="","",'First Aid'!I15)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IF(Cycling!I4="","",Cycling!I4)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Science'!I25="","",'Environmental Science'!I25)</f>
        <v/>
      </c>
      <c r="Y111" s="313"/>
      <c r="Z111" s="290"/>
      <c r="AA111" s="314"/>
      <c r="AD111" s="186" t="str">
        <f>'Personal Fitness'!B18</f>
        <v>3b</v>
      </c>
      <c r="AE111" s="183" t="str">
        <f>'Personal Fitness'!C18</f>
        <v>Are you immunized and vaccinated according to the advice of your health-care provider?</v>
      </c>
      <c r="AF111" s="187" t="str">
        <f>IF('Personal Fitness'!I18="","",'Personal Fitness'!I18)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IF(Sustainability!I11="","",Sustainability!I11)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Community'!I16="", "", 'Citizenship in the Community'!I16)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IF(Communication!I10="","",Communication!I10)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Fitness'!I19="","",'Personal Fitness'!I19)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Science'!I26="","",'Environmental Science'!I26)</f>
        <v/>
      </c>
      <c r="W113" s="66"/>
      <c r="Y113" s="313" t="str">
        <f>'First Aid'!B16</f>
        <v>5a</v>
      </c>
      <c r="Z113" s="290" t="str">
        <f>'First Aid'!C16</f>
        <v>Describe the symptoms, proper first-aid procedures, and possible prevention measures for hypothermia</v>
      </c>
      <c r="AA113" s="314" t="str">
        <f>IF('First Aid'!I16="","",'First Aid'!I16)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Community'!I17="", "", 'Citizenship in the Community'!I17)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Fitness'!I20="","",'Personal Fitness'!I20)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IF(Sustainability!I12="","",Sustainability!I12)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IF(Communication!I11="","",Communication!I11)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IF(Cycling!I5="","",Cycling!I5)</f>
        <v/>
      </c>
      <c r="R115" s="66"/>
      <c r="T115" s="184" t="str">
        <f>'Environmental Science'!B27</f>
        <v>A3</v>
      </c>
      <c r="U115" s="183" t="str">
        <f>'Environmental Science'!C27</f>
        <v>Discuss what is an ecosystem. Tell how it is maintained in nature and how it survives.</v>
      </c>
      <c r="V115" s="185" t="str">
        <f>IF('Environmental Science'!I27="","",'Environmental Science'!I27)</f>
        <v/>
      </c>
      <c r="W115" s="66"/>
      <c r="Y115" s="313" t="str">
        <f>'First Aid'!B17</f>
        <v>5b</v>
      </c>
      <c r="Z115" s="290" t="str">
        <f>'First Aid'!C17</f>
        <v>Describe the symptoms, proper first-aid procedures, and possible prevention measures for convulsion/seizure</v>
      </c>
      <c r="AA115" s="314" t="str">
        <f>IF('First Aid'!I17="","",'First Aid'!I17)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Community'!I18="", "", 'Citizenship in the Community'!I18)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IF(Communication!I12="","",Communication!I12)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Science'!I28="","",'Environmental Science'!I28)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Fitness'!I21="","",'Personal Fitness'!I21)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Community'!I19="", "", 'Citizenship in the Community'!I19)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IF(Cycling!I6="","",Cycling!I6)</f>
        <v/>
      </c>
      <c r="R117" s="63"/>
      <c r="T117" s="313"/>
      <c r="U117" s="290"/>
      <c r="V117" s="314"/>
      <c r="W117" s="63"/>
      <c r="Y117" s="313" t="str">
        <f>'First Aid'!B18</f>
        <v>5c</v>
      </c>
      <c r="Z117" s="290" t="str">
        <f>'First Aid'!C18</f>
        <v>Describe the symptoms, proper first-aid procedures, and possible prevention measures for frostbite</v>
      </c>
      <c r="AA117" s="314" t="str">
        <f>IF('First Aid'!I18="","",'First Aid'!I18)</f>
        <v/>
      </c>
      <c r="AD117" s="291"/>
      <c r="AE117" s="290"/>
      <c r="AF117" s="292"/>
      <c r="AG117" s="63"/>
      <c r="AI117" s="186"/>
      <c r="AJ117" s="183" t="str">
        <f>Sustainability!C13</f>
        <v>Community</v>
      </c>
      <c r="AK117" s="187" t="str">
        <f>IF(Sustainability!I13="","",Sustainability!I13)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Science'!I29="","",'Environmental Science'!I29)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Fitness'!I22="","",'Personal Fitness'!I22)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IF(Sustainability!I14="","",Sustainability!I14)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IF(Cycling!I7="","",Cycling!I7)</f>
        <v/>
      </c>
      <c r="R119" s="63"/>
      <c r="T119" s="313"/>
      <c r="U119" s="290"/>
      <c r="V119" s="314"/>
      <c r="W119" s="63"/>
      <c r="Y119" s="313" t="str">
        <f>'First Aid'!B19</f>
        <v>5d</v>
      </c>
      <c r="Z119" s="290" t="str">
        <f>'First Aid'!C19</f>
        <v>Describe the symptoms, proper first-aid procedures, and possible prevention measures for dehydration</v>
      </c>
      <c r="AA119" s="314" t="str">
        <f>IF('First Aid'!I19="","",'First Aid'!I19)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Fitness'!I23="","",'Personal Fitness'!I23)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Community'!I20="", "", 'Citizenship in the Community'!I20)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IF(Communication!I13="","",Communication!I13)</f>
        <v/>
      </c>
      <c r="N121" s="63"/>
      <c r="O121" s="184" t="str">
        <f>Cycling!B8</f>
        <v>3a</v>
      </c>
      <c r="P121" s="183" t="str">
        <f>Cycling!C8</f>
        <v>Show all points that need regular lubrication</v>
      </c>
      <c r="Q121" s="185" t="str">
        <f>IF(Cycling!I8="","",Cycling!I8)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Aid'!I20="","",'First Aid'!I20)</f>
        <v/>
      </c>
      <c r="AD121" s="186" t="str">
        <f>'Personal Fitness'!B24</f>
        <v>3h</v>
      </c>
      <c r="AE121" s="183" t="str">
        <f>'Personal Fitness'!C24</f>
        <v>Do you sleep well at night and wake up feeling ready to start the new day?</v>
      </c>
      <c r="AF121" s="187" t="str">
        <f>IF('Personal Fitness'!I24="","",'Personal Fitness'!I24)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IF(Cycling!I9="","",Cycling!I9)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Science'!I30="","",'Environmental Science'!I30)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Fitness'!I25="","",'Personal Fitness'!I25)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IF(Sustainability!I15="","",Sustainability!I15)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IF(Cycling!I10="","",Cycling!I10)</f>
        <v/>
      </c>
      <c r="R123" s="63"/>
      <c r="T123" s="313"/>
      <c r="U123" s="290"/>
      <c r="V123" s="314"/>
      <c r="W123" s="63"/>
      <c r="Y123" s="184" t="str">
        <f>'First Aid'!B21</f>
        <v>5f</v>
      </c>
      <c r="Z123" s="183" t="str">
        <f>'First Aid'!C21</f>
        <v>Describe the symptoms, proper first-aid procedures, and possible prevention measures for burns</v>
      </c>
      <c r="AA123" s="185" t="str">
        <f>IF('First Aid'!I21="","",'First Aid'!I21)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IF(Cycling!I11="","",Cycling!I11)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Science'!I31="","",'Environmental Science'!I31)</f>
        <v/>
      </c>
      <c r="W124" s="63"/>
      <c r="Y124" s="313" t="str">
        <f>'First Aid'!B22</f>
        <v>5g</v>
      </c>
      <c r="Z124" s="290" t="str">
        <f>'First Aid'!C22</f>
        <v>Describe the symptoms, proper first-aid procedures, and possible prevention measures for abdominal pain</v>
      </c>
      <c r="AA124" s="314" t="str">
        <f>IF('First Aid'!I22="","",'First Aid'!I22)</f>
        <v/>
      </c>
      <c r="AD124" s="186" t="str">
        <f>'Personal Fitness'!B26</f>
        <v>3j</v>
      </c>
      <c r="AE124" s="183" t="str">
        <f>'Personal Fitness'!C26</f>
        <v>Do you spend quality time with your family and friends in social and recreational activities?</v>
      </c>
      <c r="AF124" s="187" t="str">
        <f>IF('Personal Fitness'!I26="","",'Personal Fitness'!I26)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IF(Communication!I14="","",Communication!I14)</f>
        <v/>
      </c>
      <c r="N125" s="63"/>
      <c r="O125" s="313">
        <f>Cycling!B12</f>
        <v>5</v>
      </c>
      <c r="P125" s="290" t="str">
        <f>Cycling!C12</f>
        <v>Show how to repair a flat by removing the tire, replacing or patching the tube, and remounting the tire.</v>
      </c>
      <c r="Q125" s="314" t="str">
        <f>IF(Cycling!I12="","",Cycling!I12)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Fitness'!I27="","",'Personal Fitness'!I27)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IF(Sustainability!I16="","",Sustainability!I16)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Science'!I32="","",'Environmental Science'!I32)</f>
        <v/>
      </c>
      <c r="Y126" s="313" t="str">
        <f>'First Aid'!B23</f>
        <v>5h</v>
      </c>
      <c r="Z126" s="290" t="str">
        <f>'First Aid'!C23</f>
        <v>Describe the symptoms, proper first-aid procedures, and possible prevention measures for loosened teeth</v>
      </c>
      <c r="AA126" s="314" t="str">
        <f>IF('First Aid'!I23="","",'First Aid'!I23)</f>
        <v/>
      </c>
      <c r="AD126" s="186" t="str">
        <f>'Personal Fitness'!B28</f>
        <v>4a</v>
      </c>
      <c r="AE126" s="183" t="str">
        <f>'Personal Fitness'!C28</f>
        <v>Explain the components of physical fitness.</v>
      </c>
      <c r="AF126" s="187" t="str">
        <f>IF('Personal Fitness'!I28="","",'Personal Fitness'!I28)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IF(Cycling!I13="","",Cycling!I13)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Fitness'!I29="","",'Personal Fitness'!I29)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Nation'!I3="", "", 'Citizenship in the Nation'!I3)</f>
        <v/>
      </c>
      <c r="J128" s="186">
        <f>Communication!B15</f>
        <v>7</v>
      </c>
      <c r="K128" s="195" t="str">
        <f>Communication!C15</f>
        <v>Do ONE</v>
      </c>
      <c r="L128" s="187" t="str">
        <f>IF(Communication!I15="","",Communication!I15)</f>
        <v/>
      </c>
      <c r="O128" s="313">
        <f>Cycling!B14</f>
        <v>7</v>
      </c>
      <c r="P128" s="290" t="str">
        <f>Cycling!C14</f>
        <v>Using the BSA buddy system, complete all the requirements for ONE of the following options: road biking OR mountain biking</v>
      </c>
      <c r="Q128" s="314" t="str">
        <f>IF(Cycling!I14="","",Cycling!I14)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Science'!I33="","",'Environmental Science'!I33)</f>
        <v/>
      </c>
      <c r="Y128" s="313" t="str">
        <f>'First Aid'!B24</f>
        <v>5i</v>
      </c>
      <c r="Z128" s="290" t="str">
        <f>'First Aid'!C24</f>
        <v>Describe the symptoms, proper first-aid procedures, and possible prevention measures for knocked out tooth</v>
      </c>
      <c r="AA128" s="314" t="str">
        <f>IF('First Aid'!I24="","",'First Aid'!I24)</f>
        <v/>
      </c>
      <c r="AD128" s="186" t="str">
        <f>'Personal Fitness'!B30</f>
        <v>4c</v>
      </c>
      <c r="AE128" s="183" t="str">
        <f>'Personal Fitness'!C30</f>
        <v>Explain the need to have a balance in all four components of physical fitness.</v>
      </c>
      <c r="AF128" s="187" t="str">
        <f>IF('Personal Fitness'!I30="","",'Personal Fitness'!I30)</f>
        <v/>
      </c>
      <c r="AI128" s="186"/>
      <c r="AJ128" s="183" t="str">
        <f>Sustainability!C17</f>
        <v>Energy</v>
      </c>
      <c r="AK128" s="187" t="str">
        <f>IF(Sustainability!I17="","",Sustainability!I17)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IF(Communication!I16="","",Communication!I16)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Fitness'!I31="","",'Personal Fitness'!I31)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IF(Sustainability!I18="","",Sustainability!I18)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Nation'!I4="", "", 'Citizenship in the Nation'!I4)</f>
        <v/>
      </c>
      <c r="H130" s="2"/>
      <c r="I130" s="2"/>
      <c r="J130" s="291"/>
      <c r="K130" s="294"/>
      <c r="L130" s="292"/>
      <c r="N130" s="2"/>
      <c r="O130" s="184" t="str">
        <f>Cycling!B15</f>
        <v>7A</v>
      </c>
      <c r="P130" s="183" t="str">
        <f>Cycling!C15</f>
        <v>Road Biking</v>
      </c>
      <c r="Q130" s="185" t="str">
        <f>IF(Cycling!I15="","",Cycling!I15)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Aid'!I25="","",'First Aid'!I25)</f>
        <v/>
      </c>
      <c r="AB130" s="2"/>
      <c r="AC130" s="2"/>
      <c r="AD130" s="186" t="str">
        <f>'Personal Fitness'!B32</f>
        <v>5a</v>
      </c>
      <c r="AE130" s="183" t="str">
        <f>'Personal Fitness'!C32</f>
        <v>Explain the importance of good nutrition.</v>
      </c>
      <c r="AF130" s="187" t="str">
        <f>IF('Personal Fitness'!I32="","",'Personal Fitness'!I32)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Nation'!I5="", "", 'Citizenship in the Nation'!I5)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IF(Communication!I17="","",Communication!I17)</f>
        <v/>
      </c>
      <c r="N131" s="2"/>
      <c r="O131" s="184">
        <f>Cycling!B16</f>
        <v>1</v>
      </c>
      <c r="P131" s="188" t="str">
        <f>Cycling!C16</f>
        <v>Take a road test with your counselor and demonstrate the following:</v>
      </c>
      <c r="Q131" s="185" t="str">
        <f>IF(Cycling!I16="","",Cycling!I16)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Science'!I34="","",'Environmental Science'!I34)</f>
        <v/>
      </c>
      <c r="W131" s="2"/>
      <c r="X131" s="2"/>
      <c r="Y131" s="313"/>
      <c r="Z131" s="290"/>
      <c r="AA131" s="314"/>
      <c r="AB131" s="2"/>
      <c r="AC131" s="2"/>
      <c r="AD131" s="186" t="str">
        <f>'Personal Fitness'!B33</f>
        <v>5b</v>
      </c>
      <c r="AE131" s="183" t="str">
        <f>'Personal Fitness'!C33</f>
        <v>Explain what good nutrition means to you.</v>
      </c>
      <c r="AF131" s="187" t="str">
        <f>IF('Personal Fitness'!I33="","",'Personal Fitness'!I33)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IF(Cycling!I17="","",Cycling!I17)</f>
        <v/>
      </c>
      <c r="R132" s="2"/>
      <c r="S132" s="2"/>
      <c r="T132" s="313"/>
      <c r="U132" s="290"/>
      <c r="V132" s="314"/>
      <c r="W132" s="2"/>
      <c r="X132" s="2"/>
      <c r="Y132" s="184">
        <f>'First Aid'!B26</f>
        <v>6</v>
      </c>
      <c r="Z132" s="183" t="str">
        <f>'First Aid'!C26</f>
        <v>Do TWO of the following</v>
      </c>
      <c r="AA132" s="185" t="str">
        <f>IF('First Aid'!I26="","",'First Aid'!I26)</f>
        <v/>
      </c>
      <c r="AB132" s="2"/>
      <c r="AC132" s="2"/>
      <c r="AD132" s="186" t="str">
        <f>'Personal Fitness'!B34</f>
        <v>5c</v>
      </c>
      <c r="AE132" s="183" t="str">
        <f>'Personal Fitness'!C34</f>
        <v>Explain how good nutrition is related to the other components of personal fitness.</v>
      </c>
      <c r="AF132" s="187" t="str">
        <f>IF('Personal Fitness'!I34="","",'Personal Fitness'!I34)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IF(Cycling!I18="","",Cycling!I18)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Aid'!I27="","",'First Aid'!I27)</f>
        <v/>
      </c>
      <c r="AB133" s="2"/>
      <c r="AC133" s="2"/>
      <c r="AD133" s="186" t="str">
        <f>'Personal Fitness'!B35</f>
        <v>5d</v>
      </c>
      <c r="AE133" s="183" t="str">
        <f>'Personal Fitness'!C35</f>
        <v>Explain the three components of a sound weight (fat) control program.</v>
      </c>
      <c r="AF133" s="187" t="str">
        <f>IF('Personal Fitness'!I35="","",'Personal Fitness'!I35)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Nation'!I6="", "", 'Citizenship in the Nation'!I6)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Science'!I35="","",'Environmental Science'!I35)</f>
        <v/>
      </c>
      <c r="W134" s="2"/>
      <c r="X134" s="2"/>
      <c r="Y134" s="313"/>
      <c r="Z134" s="315"/>
      <c r="AA134" s="314"/>
      <c r="AB134" s="2"/>
      <c r="AC134" s="2"/>
      <c r="AD134" s="291">
        <f>'Personal Fitness'!B36</f>
        <v>6</v>
      </c>
      <c r="AE134" s="183" t="str">
        <f>'Personal Fitness'!C36</f>
        <v>Record your abilities on the following tests:</v>
      </c>
      <c r="AF134" s="187" t="str">
        <f>IF('Personal Fitness'!I36="","",'Personal Fitness'!I36)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IF(Sustainability!I19="","",Sustainability!I19)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IF(Cycling!I19="","",Cycling!I19)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Aid'!I28="","",'First Aid'!I28)</f>
        <v/>
      </c>
      <c r="AB135" s="2"/>
      <c r="AC135" s="2"/>
      <c r="AD135" s="291"/>
      <c r="AE135" s="183" t="str">
        <f>'Personal Fitness'!C37</f>
        <v>Aerobic - run 9 minutes OR 1 mile.</v>
      </c>
      <c r="AF135" s="187" t="str">
        <f>IF('Personal Fitness'!I37="","",'Personal Fitness'!I37)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Nation'!I7="", "", 'Citizenship in the Nation'!I7)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IF(Communication!I18="","",Communication!I18)</f>
        <v/>
      </c>
      <c r="N136" s="2"/>
      <c r="O136" s="184" t="str">
        <f>Cycling!B20</f>
        <v>d</v>
      </c>
      <c r="P136" s="198" t="str">
        <f>Cycling!C20</f>
        <v>Demonstrate appropriate actions at a right-turn only lane when you are continuing straight.</v>
      </c>
      <c r="Q136" s="185" t="str">
        <f>IF(Cycling!I20="","",Cycling!I20)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Science'!I36="","",'Environmental Science'!I36)</f>
        <v/>
      </c>
      <c r="W136" s="2"/>
      <c r="X136" s="2"/>
      <c r="Y136" s="313"/>
      <c r="Z136" s="315"/>
      <c r="AA136" s="314"/>
      <c r="AB136" s="2"/>
      <c r="AC136" s="2"/>
      <c r="AD136" s="291"/>
      <c r="AE136" s="183" t="str">
        <f>'Personal Fitness'!C38</f>
        <v>Flexibility - Distance stretched on 4th attempt of a sit and reach.</v>
      </c>
      <c r="AF136" s="187" t="str">
        <f>IF('Personal Fitness'!I38="","",'Personal Fitness'!I38)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IF(Cycling!I21="","",Cycling!I21)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Aid'!I29="","",'First Aid'!I29)</f>
        <v/>
      </c>
      <c r="AB137" s="2"/>
      <c r="AC137" s="2"/>
      <c r="AD137" s="291"/>
      <c r="AE137" s="183" t="str">
        <f>'Personal Fitness'!C39</f>
        <v>Strength - Sit-ups done correctly in 60 seconds.</v>
      </c>
      <c r="AF137" s="187" t="str">
        <f>IF('Personal Fitness'!I39="","",'Personal Fitness'!I39)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Nation'!I8="", "", 'Citizenship in the Nation'!I8)</f>
        <v/>
      </c>
      <c r="H138" s="2"/>
      <c r="I138" s="2"/>
      <c r="J138" s="291"/>
      <c r="K138" s="294"/>
      <c r="L138" s="292"/>
      <c r="N138" s="2"/>
      <c r="O138" s="184" t="str">
        <f>Cycling!B22</f>
        <v>f</v>
      </c>
      <c r="P138" s="198" t="str">
        <f>Cycling!C22</f>
        <v>Cross railroad tracks properly.</v>
      </c>
      <c r="Q138" s="185" t="str">
        <f>IF(Cycling!I22="","",Cycling!I22)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Science'!I37="","",'Environmental Science'!I37)</f>
        <v/>
      </c>
      <c r="W138" s="2"/>
      <c r="X138" s="2"/>
      <c r="Y138" s="313"/>
      <c r="Z138" s="315"/>
      <c r="AA138" s="314"/>
      <c r="AB138" s="2"/>
      <c r="AC138" s="2"/>
      <c r="AD138" s="291"/>
      <c r="AE138" s="183" t="str">
        <f>'Personal Fitness'!C40</f>
        <v>Strength - Pull-ups done correctly in 60 seconds.</v>
      </c>
      <c r="AF138" s="187" t="str">
        <f>IF('Personal Fitness'!I40="","",'Personal Fitness'!I40)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IF(Communication!I19="","",Communication!I19)</f>
        <v/>
      </c>
      <c r="N139" s="2"/>
      <c r="O139" s="184">
        <f>Cycling!B23</f>
        <v>2</v>
      </c>
      <c r="P139" s="188" t="str">
        <f>Cycling!C23</f>
        <v>Avoiding main highways, take the following rides:</v>
      </c>
      <c r="Q139" s="185" t="str">
        <f>IF(Cycling!I23="","",Cycling!I23)</f>
        <v/>
      </c>
      <c r="R139" s="2"/>
      <c r="S139" s="2"/>
      <c r="T139" s="313"/>
      <c r="U139" s="290"/>
      <c r="V139" s="314"/>
      <c r="W139" s="2"/>
      <c r="X139" s="2"/>
      <c r="Y139" s="184">
        <f>'First Aid'!B30</f>
        <v>7</v>
      </c>
      <c r="Z139" s="183" t="str">
        <f>'First Aid'!C30</f>
        <v>Teach another Scout a first-aid skill selected by your counselor.</v>
      </c>
      <c r="AA139" s="185" t="str">
        <f>IF('First Aid'!I30="","",'First Aid'!I30)</f>
        <v/>
      </c>
      <c r="AB139" s="2"/>
      <c r="AC139" s="2"/>
      <c r="AD139" s="291"/>
      <c r="AE139" s="183" t="str">
        <f>'Personal Fitness'!C41</f>
        <v>Strength - Push-ups done correctly in 60 seconds.</v>
      </c>
      <c r="AF139" s="187" t="str">
        <f>IF('Personal Fitness'!I41="","",'Personal Fitness'!I41)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IF(Sustainability!I20="","",Sustainability!I20)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IF(Cycling!I24="","",Cycling!I24)</f>
        <v/>
      </c>
      <c r="R140" s="2"/>
      <c r="S140" s="2"/>
      <c r="T140" s="313"/>
      <c r="U140" s="290"/>
      <c r="V140" s="314"/>
      <c r="W140" s="2"/>
      <c r="X140" s="2"/>
      <c r="Y140" s="109"/>
      <c r="Z140" s="181"/>
      <c r="AA140" s="98"/>
      <c r="AB140" s="2"/>
      <c r="AC140" s="2"/>
      <c r="AD140" s="291"/>
      <c r="AE140" s="183" t="str">
        <f>'Personal Fitness'!C42</f>
        <v>Body Composition - right arm.</v>
      </c>
      <c r="AF140" s="187" t="str">
        <f>IF('Personal Fitness'!I42="","",'Personal Fitness'!I42)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Nation'!I9="", "", 'Citizenship in the Nation'!I9)</f>
        <v/>
      </c>
      <c r="H141" s="2"/>
      <c r="I141" s="2"/>
      <c r="J141" s="291"/>
      <c r="K141" s="295"/>
      <c r="L141" s="292"/>
      <c r="N141" s="2"/>
      <c r="O141" s="184" t="str">
        <f>Cycling!B25</f>
        <v>b</v>
      </c>
      <c r="P141" s="198" t="str">
        <f>Cycling!C25</f>
        <v>Two of 15 miles each.</v>
      </c>
      <c r="Q141" s="185" t="str">
        <f>IF(Cycling!I25="","",Cycling!I25)</f>
        <v/>
      </c>
      <c r="R141" s="2"/>
      <c r="S141" s="2"/>
      <c r="T141" s="313"/>
      <c r="U141" s="290"/>
      <c r="V141" s="314"/>
      <c r="W141" s="2"/>
      <c r="X141" s="2"/>
      <c r="Y141" s="109"/>
      <c r="Z141" s="181"/>
      <c r="AA141" s="98"/>
      <c r="AB141" s="2"/>
      <c r="AC141" s="2"/>
      <c r="AD141" s="291"/>
      <c r="AE141" s="183" t="str">
        <f>'Personal Fitness'!C43</f>
        <v>Body Composition - shoulders.</v>
      </c>
      <c r="AF141" s="187" t="str">
        <f>IF('Personal Fitness'!I43="","",'Personal Fitness'!I43)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IF(Communication!I20="","",Communication!I20)</f>
        <v/>
      </c>
      <c r="N142" s="2"/>
      <c r="O142" s="184" t="str">
        <f>Cycling!B26</f>
        <v>c</v>
      </c>
      <c r="P142" s="198" t="str">
        <f>Cycling!C26</f>
        <v>Two of 25 miles each.</v>
      </c>
      <c r="Q142" s="185" t="str">
        <f>IF(Cycling!I26="","",Cycling!I26)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Science'!I38="","",'Environmental Science'!I38)</f>
        <v/>
      </c>
      <c r="W142" s="2"/>
      <c r="X142" s="2"/>
      <c r="Y142" s="109"/>
      <c r="Z142" s="181"/>
      <c r="AA142" s="98"/>
      <c r="AB142" s="2"/>
      <c r="AC142" s="2"/>
      <c r="AD142" s="291"/>
      <c r="AE142" s="183" t="str">
        <f>'Personal Fitness'!C44</f>
        <v>Body Composition - chest.</v>
      </c>
      <c r="AF142" s="187" t="str">
        <f>IF('Personal Fitness'!I44="","",'Personal Fitness'!I44)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IF(Cycling!I27="","",Cycling!I27)</f>
        <v/>
      </c>
      <c r="R143" s="2"/>
      <c r="S143" s="2"/>
      <c r="T143" s="313"/>
      <c r="U143" s="290"/>
      <c r="V143" s="314"/>
      <c r="W143" s="2"/>
      <c r="X143" s="2"/>
      <c r="Y143" s="109"/>
      <c r="Z143" s="181"/>
      <c r="AA143" s="98"/>
      <c r="AB143" s="2"/>
      <c r="AC143" s="2"/>
      <c r="AD143" s="291"/>
      <c r="AE143" s="183" t="str">
        <f>'Personal Fitness'!C45</f>
        <v>Body Composition - abdomen.</v>
      </c>
      <c r="AF143" s="187" t="str">
        <f>IF('Personal Fitness'!I45="","",'Personal Fitness'!I45)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Nation'!I10="", "", 'Citizenship in the Nation'!I10)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IF(Cycling!I28="","",Cycling!I28)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Fitness'!I46="","",'Personal Fitness'!I46)</f>
        <v/>
      </c>
      <c r="AG144" s="2"/>
      <c r="AH144" s="2"/>
      <c r="AI144" s="186"/>
      <c r="AJ144" s="183" t="str">
        <f>Sustainability!C21</f>
        <v>Stuff</v>
      </c>
      <c r="AK144" s="187" t="str">
        <f>IF(Sustainability!I21="","",Sustainability!I21)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Science'!I39="","",'Environmental Science'!I39)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Fitness'!I47="","",'Personal Fitness'!I47)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IF(Sustainability!I22="","",Sustainability!I22)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IF(Cycling!I29="","",Cycling!I29)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Nation'!I11="", "", 'Citizenship in the Nation'!I11)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Nation'!I12="", "", 'Citizenship in the Nation'!I12)</f>
        <v/>
      </c>
      <c r="H148" s="2"/>
      <c r="I148" s="2"/>
      <c r="J148" s="168"/>
      <c r="K148" s="35"/>
      <c r="L148" s="98"/>
      <c r="N148" s="2"/>
      <c r="O148" s="184" t="str">
        <f>Cycling!B30</f>
        <v>7B</v>
      </c>
      <c r="P148" s="183" t="str">
        <f>Cycling!C30</f>
        <v>Mountain Biking</v>
      </c>
      <c r="Q148" s="185" t="str">
        <f>IF(Cycling!I30="","",Cycling!I30)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Science'!I40="","",'Environmental Science'!I40)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IF(Sustainability!I23="","",Sustainability!I23)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Nation'!I13="", "", 'Citizenship in the Nation'!I13)</f>
        <v/>
      </c>
      <c r="H149" s="2"/>
      <c r="I149" s="2"/>
      <c r="J149" s="168"/>
      <c r="K149" s="35"/>
      <c r="L149" s="98"/>
      <c r="N149" s="2"/>
      <c r="O149" s="184">
        <f>Cycling!B31</f>
        <v>1</v>
      </c>
      <c r="P149" s="188" t="str">
        <f>Cycling!C31</f>
        <v>Take a trail ride with your counselor and demonstrate the following:</v>
      </c>
      <c r="Q149" s="185" t="str">
        <f>IF(Cycling!I31="","",Cycling!I31)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Fitness'!I48="","",'Personal Fitness'!I48)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Nation'!I14="", "", 'Citizenship in the Nation'!I14)</f>
        <v/>
      </c>
      <c r="H150" s="2"/>
      <c r="I150" s="2"/>
      <c r="J150" s="168"/>
      <c r="K150" s="35"/>
      <c r="L150" s="98"/>
      <c r="N150" s="2"/>
      <c r="O150" s="184" t="str">
        <f>Cycling!B32</f>
        <v>a</v>
      </c>
      <c r="P150" s="198" t="str">
        <f>Cycling!C32</f>
        <v>Properly mount, pedal, and brake, including emergency stops.</v>
      </c>
      <c r="Q150" s="185" t="str">
        <f>IF(Cycling!I32="","",Cycling!I32)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IF(Sustainability!I24="","",Sustainability!I24)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Nation'!I15="", "", 'Citizenship in the Nation'!I15)</f>
        <v/>
      </c>
      <c r="H151" s="2"/>
      <c r="I151" s="2"/>
      <c r="J151" s="168"/>
      <c r="K151" s="35"/>
      <c r="L151" s="98"/>
      <c r="N151" s="2"/>
      <c r="O151" s="184" t="str">
        <f>Cycling!B33</f>
        <v>b</v>
      </c>
      <c r="P151" s="198" t="str">
        <f>Cycling!C33</f>
        <v>Show shifting skills as applicable to climbs and obstacles.</v>
      </c>
      <c r="Q151" s="185" t="str">
        <f>IF(Cycling!I33="","",Cycling!I33)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Science'!I41="","",'Environmental Science'!I41)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Nation'!I16="", "", 'Citizenship in the Nation'!I16)</f>
        <v/>
      </c>
      <c r="H152" s="2"/>
      <c r="I152" s="2"/>
      <c r="J152" s="168"/>
      <c r="K152" s="35"/>
      <c r="L152" s="98"/>
      <c r="N152" s="2"/>
      <c r="O152" s="184" t="str">
        <f>Cycling!B34</f>
        <v>c</v>
      </c>
      <c r="P152" s="198" t="str">
        <f>Cycling!C34</f>
        <v>Show proper trail etiquette to hikers and other cyclists, including when to yield the right-of-way.</v>
      </c>
      <c r="Q152" s="185" t="str">
        <f>IF(Cycling!I34="","",Cycling!I34)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Nation'!I17="", "", 'Citizenship in the Nation'!I17)</f>
        <v/>
      </c>
      <c r="H153" s="2"/>
      <c r="I153" s="2"/>
      <c r="J153" s="168"/>
      <c r="K153" s="35"/>
      <c r="L153" s="98"/>
      <c r="N153" s="2"/>
      <c r="O153" s="184" t="str">
        <f>Cycling!B35</f>
        <v>d</v>
      </c>
      <c r="P153" s="198" t="str">
        <f>Cycling!C35</f>
        <v>Show proper technique for riding up and down hills.</v>
      </c>
      <c r="Q153" s="185" t="str">
        <f>IF(Cycling!I35="","",Cycling!I35)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IF(Cycling!I36="","",Cycling!I36)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Science'!I42="","",'Environmental Science'!I42)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IF(Cycling!I37="","",Cycling!I37)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Science'!I43="","",'Environmental Science'!I43)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Nation'!I18="", "", 'Citizenship in the Nation'!I18)</f>
        <v/>
      </c>
      <c r="H157" s="2"/>
      <c r="I157" s="2"/>
      <c r="J157" s="168"/>
      <c r="K157" s="35"/>
      <c r="L157" s="98"/>
      <c r="N157" s="2"/>
      <c r="O157" s="184">
        <f>Cycling!B38</f>
        <v>2</v>
      </c>
      <c r="P157" s="188" t="str">
        <f>Cycling!C38</f>
        <v>Describe the rules of trail riding, including how to know when a trail is unsuitable for riding.</v>
      </c>
      <c r="Q157" s="185" t="str">
        <f>IF(Cycling!I38="","",Cycling!I38)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Fitness'!I49="","",'Personal Fitness'!I49)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Nation'!I19="", "", 'Citizenship in the Nation'!I19)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IF(Cycling!I39="","",Cycling!I39)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IF(Cycling!I40="","",Cycling!I40)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Science'!I44="","",'Environmental Science'!I44)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IF(Cycling!I41="","",Cycling!I41)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IF(Cycling!I42="","",Cycling!I42)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IF(Cycling!I43="","",Cycling!I43)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T160:T163"/>
    <mergeCell ref="U160:U163"/>
    <mergeCell ref="V160:V163"/>
    <mergeCell ref="E158:E160"/>
    <mergeCell ref="F158:F160"/>
    <mergeCell ref="G158:G160"/>
    <mergeCell ref="O158:O159"/>
    <mergeCell ref="P158:P159"/>
    <mergeCell ref="Q158:Q159"/>
    <mergeCell ref="O163:O165"/>
    <mergeCell ref="P163:P165"/>
    <mergeCell ref="Q163:Q165"/>
    <mergeCell ref="E153:E156"/>
    <mergeCell ref="F153:F156"/>
    <mergeCell ref="G153:G156"/>
    <mergeCell ref="AJ66:AJ68"/>
    <mergeCell ref="AK66:AK68"/>
    <mergeCell ref="T151:T153"/>
    <mergeCell ref="U151:U153"/>
    <mergeCell ref="V151:V153"/>
    <mergeCell ref="AI69:AI73"/>
    <mergeCell ref="AJ69:AJ73"/>
    <mergeCell ref="AK69:AK73"/>
    <mergeCell ref="O154:O155"/>
    <mergeCell ref="P154:P155"/>
    <mergeCell ref="Q154:Q155"/>
    <mergeCell ref="T154:T155"/>
    <mergeCell ref="U154:U155"/>
    <mergeCell ref="V154:V155"/>
    <mergeCell ref="T156:T159"/>
    <mergeCell ref="U156:U159"/>
    <mergeCell ref="V156:V159"/>
    <mergeCell ref="E138:E140"/>
    <mergeCell ref="F138:F140"/>
    <mergeCell ref="G138:G140"/>
    <mergeCell ref="T138:T141"/>
    <mergeCell ref="U138:U141"/>
    <mergeCell ref="V138:V141"/>
    <mergeCell ref="T148:T150"/>
    <mergeCell ref="U148:U150"/>
    <mergeCell ref="V148:V150"/>
    <mergeCell ref="Q144:Q145"/>
    <mergeCell ref="U142:U144"/>
    <mergeCell ref="V142:V144"/>
    <mergeCell ref="AI58:AI59"/>
    <mergeCell ref="T145:T147"/>
    <mergeCell ref="U145:U147"/>
    <mergeCell ref="V145:V147"/>
    <mergeCell ref="O146:O147"/>
    <mergeCell ref="P146:P147"/>
    <mergeCell ref="Q146:Q147"/>
    <mergeCell ref="AI63:AI65"/>
    <mergeCell ref="AI75:AI76"/>
    <mergeCell ref="AI81:AI82"/>
    <mergeCell ref="AI66:AI68"/>
    <mergeCell ref="T136:T137"/>
    <mergeCell ref="U136:U137"/>
    <mergeCell ref="V136:V137"/>
    <mergeCell ref="E136:E137"/>
    <mergeCell ref="F136:F137"/>
    <mergeCell ref="G136:G137"/>
    <mergeCell ref="J136:J138"/>
    <mergeCell ref="K136:K138"/>
    <mergeCell ref="E141:E143"/>
    <mergeCell ref="F141:F143"/>
    <mergeCell ref="G141:G143"/>
    <mergeCell ref="J142:J144"/>
    <mergeCell ref="K142:K144"/>
    <mergeCell ref="L142:L144"/>
    <mergeCell ref="T142:T144"/>
    <mergeCell ref="J139:J141"/>
    <mergeCell ref="K139:K141"/>
    <mergeCell ref="L139:L141"/>
    <mergeCell ref="L136:L138"/>
    <mergeCell ref="E144:E146"/>
    <mergeCell ref="F144:F146"/>
    <mergeCell ref="G144:G146"/>
    <mergeCell ref="O144:O145"/>
    <mergeCell ref="P144:P145"/>
    <mergeCell ref="Y137:Y138"/>
    <mergeCell ref="Z137:Z138"/>
    <mergeCell ref="AA137:AA138"/>
    <mergeCell ref="AJ58:AJ59"/>
    <mergeCell ref="AK58:AK59"/>
    <mergeCell ref="AI60:AI62"/>
    <mergeCell ref="AJ60:AJ62"/>
    <mergeCell ref="Y133:Y134"/>
    <mergeCell ref="Z133:Z134"/>
    <mergeCell ref="AA133:AA134"/>
    <mergeCell ref="AK129:AK133"/>
    <mergeCell ref="Y135:Y136"/>
    <mergeCell ref="Z135:Z136"/>
    <mergeCell ref="AA135:AA136"/>
    <mergeCell ref="T134:T135"/>
    <mergeCell ref="T131:T133"/>
    <mergeCell ref="U131:U133"/>
    <mergeCell ref="V131:V133"/>
    <mergeCell ref="AI48:AI49"/>
    <mergeCell ref="AJ48:AJ49"/>
    <mergeCell ref="Y130:Y131"/>
    <mergeCell ref="Z130:Z131"/>
    <mergeCell ref="AA130:AA131"/>
    <mergeCell ref="T128:T130"/>
    <mergeCell ref="U128:U130"/>
    <mergeCell ref="AJ63:AJ65"/>
    <mergeCell ref="AJ75:AJ76"/>
    <mergeCell ref="AJ81:AJ82"/>
    <mergeCell ref="AI129:AI133"/>
    <mergeCell ref="AJ129:AJ133"/>
    <mergeCell ref="U134:U135"/>
    <mergeCell ref="V134:V135"/>
    <mergeCell ref="AI51:AI53"/>
    <mergeCell ref="AJ51:AJ53"/>
    <mergeCell ref="AI56:AI57"/>
    <mergeCell ref="AJ56:AJ57"/>
    <mergeCell ref="E131:E133"/>
    <mergeCell ref="F131:F133"/>
    <mergeCell ref="G131:G133"/>
    <mergeCell ref="J131:J135"/>
    <mergeCell ref="K131:K135"/>
    <mergeCell ref="L131:L135"/>
    <mergeCell ref="E134:E135"/>
    <mergeCell ref="F134:F135"/>
    <mergeCell ref="G134:G135"/>
    <mergeCell ref="E128:E129"/>
    <mergeCell ref="F128:F129"/>
    <mergeCell ref="G128:G129"/>
    <mergeCell ref="O128:O129"/>
    <mergeCell ref="P128:P129"/>
    <mergeCell ref="Q128:Q129"/>
    <mergeCell ref="J129:J130"/>
    <mergeCell ref="K129:K130"/>
    <mergeCell ref="L129:L130"/>
    <mergeCell ref="E126:G127"/>
    <mergeCell ref="T126:T127"/>
    <mergeCell ref="U126:U127"/>
    <mergeCell ref="V126:V127"/>
    <mergeCell ref="Y126:Y127"/>
    <mergeCell ref="Z126:Z127"/>
    <mergeCell ref="AJ40:AJ42"/>
    <mergeCell ref="AK40:AK42"/>
    <mergeCell ref="J125:J127"/>
    <mergeCell ref="K125:K127"/>
    <mergeCell ref="L125:L127"/>
    <mergeCell ref="O125:O126"/>
    <mergeCell ref="P125:P126"/>
    <mergeCell ref="Q125:Q126"/>
    <mergeCell ref="AA126:AA127"/>
    <mergeCell ref="U124:U125"/>
    <mergeCell ref="V124:V125"/>
    <mergeCell ref="Y124:Y125"/>
    <mergeCell ref="AK48:AK49"/>
    <mergeCell ref="AK56:AK57"/>
    <mergeCell ref="AK60:AK62"/>
    <mergeCell ref="AK63:AK65"/>
    <mergeCell ref="AK75:AK76"/>
    <mergeCell ref="AK81:AK82"/>
    <mergeCell ref="T124:T125"/>
    <mergeCell ref="Y121:Y122"/>
    <mergeCell ref="Z121:Z122"/>
    <mergeCell ref="AA121:AA122"/>
    <mergeCell ref="AN51:AN52"/>
    <mergeCell ref="AO51:AO52"/>
    <mergeCell ref="AP51:AP52"/>
    <mergeCell ref="AN57:AN58"/>
    <mergeCell ref="AO57:AO58"/>
    <mergeCell ref="AP57:AP58"/>
    <mergeCell ref="T50:T53"/>
    <mergeCell ref="U50:U53"/>
    <mergeCell ref="V50:V53"/>
    <mergeCell ref="AN59:AN61"/>
    <mergeCell ref="AP62:AP63"/>
    <mergeCell ref="AO59:AO61"/>
    <mergeCell ref="AP59:AP61"/>
    <mergeCell ref="AK51:AK53"/>
    <mergeCell ref="AN62:AN63"/>
    <mergeCell ref="AO62:AO63"/>
    <mergeCell ref="E121:E124"/>
    <mergeCell ref="F121:F124"/>
    <mergeCell ref="G121:G124"/>
    <mergeCell ref="J121:J124"/>
    <mergeCell ref="K121:K124"/>
    <mergeCell ref="L121:L124"/>
    <mergeCell ref="AN43:AN46"/>
    <mergeCell ref="AO43:AO46"/>
    <mergeCell ref="AP43:AP46"/>
    <mergeCell ref="O119:O120"/>
    <mergeCell ref="P119:P120"/>
    <mergeCell ref="Q119:Q120"/>
    <mergeCell ref="Y119:Y120"/>
    <mergeCell ref="Z119:Z120"/>
    <mergeCell ref="AA119:AA120"/>
    <mergeCell ref="T118:T121"/>
    <mergeCell ref="U118:U121"/>
    <mergeCell ref="V118:V121"/>
    <mergeCell ref="Z124:Z125"/>
    <mergeCell ref="AA124:AA125"/>
    <mergeCell ref="T122:T123"/>
    <mergeCell ref="U122:U123"/>
    <mergeCell ref="V122:V123"/>
    <mergeCell ref="AN47:AN48"/>
    <mergeCell ref="T113:T114"/>
    <mergeCell ref="U113:U114"/>
    <mergeCell ref="V113:V114"/>
    <mergeCell ref="Y113:Y114"/>
    <mergeCell ref="Z113:Z114"/>
    <mergeCell ref="AA113:AA114"/>
    <mergeCell ref="AN36:AN38"/>
    <mergeCell ref="AO36:AO38"/>
    <mergeCell ref="AJ35:AJ36"/>
    <mergeCell ref="AO47:AO48"/>
    <mergeCell ref="AE49:AE50"/>
    <mergeCell ref="AF49:AF50"/>
    <mergeCell ref="E114:E115"/>
    <mergeCell ref="F114:F115"/>
    <mergeCell ref="G114:G115"/>
    <mergeCell ref="O115:O116"/>
    <mergeCell ref="P115:P116"/>
    <mergeCell ref="Q115:Q116"/>
    <mergeCell ref="J116:J120"/>
    <mergeCell ref="K116:K120"/>
    <mergeCell ref="L116:L120"/>
    <mergeCell ref="E117:E120"/>
    <mergeCell ref="F117:F120"/>
    <mergeCell ref="G117:G120"/>
    <mergeCell ref="O117:O118"/>
    <mergeCell ref="P117:P118"/>
    <mergeCell ref="Q117:Q118"/>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K109:K111"/>
    <mergeCell ref="L109:L111"/>
    <mergeCell ref="AK35:AK36"/>
    <mergeCell ref="AI35:AI36"/>
    <mergeCell ref="AJ33:AJ34"/>
    <mergeCell ref="AK33:AK34"/>
    <mergeCell ref="AI40:AI42"/>
    <mergeCell ref="E108:E111"/>
    <mergeCell ref="F108:F111"/>
    <mergeCell ref="G108:G111"/>
    <mergeCell ref="O108:O110"/>
    <mergeCell ref="P108:P110"/>
    <mergeCell ref="Q108:Q110"/>
    <mergeCell ref="J109:J111"/>
    <mergeCell ref="O106:Q107"/>
    <mergeCell ref="Y107:Y109"/>
    <mergeCell ref="L105:L107"/>
    <mergeCell ref="Y105:Y106"/>
    <mergeCell ref="AO23:AO25"/>
    <mergeCell ref="Z103:Z104"/>
    <mergeCell ref="AA103:AA104"/>
    <mergeCell ref="AN28:AN30"/>
    <mergeCell ref="AO28:AO30"/>
    <mergeCell ref="Q98:Q101"/>
    <mergeCell ref="O102:O104"/>
    <mergeCell ref="P102:P104"/>
    <mergeCell ref="Q102:Q104"/>
    <mergeCell ref="T46:T49"/>
    <mergeCell ref="U46:U49"/>
    <mergeCell ref="V46:V49"/>
    <mergeCell ref="Y51:Y52"/>
    <mergeCell ref="Z51:Z52"/>
    <mergeCell ref="AA51:AA52"/>
    <mergeCell ref="AD49:AD50"/>
    <mergeCell ref="AJ23:AJ24"/>
    <mergeCell ref="AK23:AK24"/>
    <mergeCell ref="AN32:AP33"/>
    <mergeCell ref="Z107:Z109"/>
    <mergeCell ref="AA107:AA109"/>
    <mergeCell ref="AI23:AI24"/>
    <mergeCell ref="Z105:Z106"/>
    <mergeCell ref="AA105:AA106"/>
    <mergeCell ref="AP36:AP38"/>
    <mergeCell ref="AN34:AN35"/>
    <mergeCell ref="AO34:AO35"/>
    <mergeCell ref="AP34:AP35"/>
    <mergeCell ref="AO40:AO42"/>
    <mergeCell ref="AP40:AP42"/>
    <mergeCell ref="AI33:AI34"/>
    <mergeCell ref="AP47:AP48"/>
    <mergeCell ref="L100:L104"/>
    <mergeCell ref="J94:J99"/>
    <mergeCell ref="K94:K99"/>
    <mergeCell ref="L94:L99"/>
    <mergeCell ref="AP28:AP30"/>
    <mergeCell ref="E104:E106"/>
    <mergeCell ref="F104:F106"/>
    <mergeCell ref="G104:G106"/>
    <mergeCell ref="J105:J107"/>
    <mergeCell ref="K105:K107"/>
    <mergeCell ref="E98:E99"/>
    <mergeCell ref="F98:F99"/>
    <mergeCell ref="G98:G99"/>
    <mergeCell ref="O98:O101"/>
    <mergeCell ref="P98:P101"/>
    <mergeCell ref="AP15:AP17"/>
    <mergeCell ref="AN20:AN22"/>
    <mergeCell ref="AO20:AO22"/>
    <mergeCell ref="AP20:AP22"/>
    <mergeCell ref="AI13:AI16"/>
    <mergeCell ref="O95:O97"/>
    <mergeCell ref="P95:P97"/>
    <mergeCell ref="Q95:Q97"/>
    <mergeCell ref="Y95:Y96"/>
    <mergeCell ref="Z95:Z96"/>
    <mergeCell ref="AA95:AA96"/>
    <mergeCell ref="AP23:AP25"/>
    <mergeCell ref="AP26:AP27"/>
    <mergeCell ref="AJ13:AJ16"/>
    <mergeCell ref="AK13:AK16"/>
    <mergeCell ref="Y97:Y98"/>
    <mergeCell ref="Z97:Z98"/>
    <mergeCell ref="AA97:AA98"/>
    <mergeCell ref="AI17:AI19"/>
    <mergeCell ref="AJ17:AJ19"/>
    <mergeCell ref="AK17:AK19"/>
    <mergeCell ref="AN26:AN27"/>
    <mergeCell ref="AO26:AO27"/>
    <mergeCell ref="AN23:AN25"/>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A87:AA88"/>
    <mergeCell ref="E92:E93"/>
    <mergeCell ref="F92:F93"/>
    <mergeCell ref="AP9:AP11"/>
    <mergeCell ref="AP3:AP5"/>
    <mergeCell ref="AD79:AD81"/>
    <mergeCell ref="AE79:AE81"/>
    <mergeCell ref="AF79:AF81"/>
    <mergeCell ref="AN6:AN8"/>
    <mergeCell ref="AO6:AO8"/>
    <mergeCell ref="AP6:AP8"/>
    <mergeCell ref="A85:C86"/>
    <mergeCell ref="E85:G86"/>
    <mergeCell ref="J85:L86"/>
    <mergeCell ref="O85:Q86"/>
    <mergeCell ref="T85:V86"/>
    <mergeCell ref="Y85:AA86"/>
    <mergeCell ref="O81:O84"/>
    <mergeCell ref="P81:P84"/>
    <mergeCell ref="Q81:Q84"/>
    <mergeCell ref="AN15:AN17"/>
    <mergeCell ref="AN18:AN19"/>
    <mergeCell ref="AO18:AO19"/>
    <mergeCell ref="AP18:AP19"/>
    <mergeCell ref="AI10:AI12"/>
    <mergeCell ref="AJ10:AJ12"/>
    <mergeCell ref="AK10:AK12"/>
    <mergeCell ref="AO3:AO5"/>
    <mergeCell ref="P73:P74"/>
    <mergeCell ref="Q73:Q74"/>
    <mergeCell ref="AD157:AD159"/>
    <mergeCell ref="AE157:AE159"/>
    <mergeCell ref="AF157:AF159"/>
    <mergeCell ref="AI157:AI159"/>
    <mergeCell ref="AN9:AN11"/>
    <mergeCell ref="AO9:AO11"/>
    <mergeCell ref="P92:P94"/>
    <mergeCell ref="Q92:Q94"/>
    <mergeCell ref="T90:T109"/>
    <mergeCell ref="Y91:Y92"/>
    <mergeCell ref="Z91:Z92"/>
    <mergeCell ref="AA91:AA92"/>
    <mergeCell ref="Q89:Q91"/>
    <mergeCell ref="Y89:Y90"/>
    <mergeCell ref="Z89:Z90"/>
    <mergeCell ref="AA89:AA90"/>
    <mergeCell ref="AO15:AO17"/>
    <mergeCell ref="Y100:Y102"/>
    <mergeCell ref="Z100:Z102"/>
    <mergeCell ref="Y103:Y104"/>
    <mergeCell ref="AA100:AA102"/>
    <mergeCell ref="AJ157:AJ159"/>
    <mergeCell ref="AK157:AK159"/>
    <mergeCell ref="AD74:AD75"/>
    <mergeCell ref="AE74:AE75"/>
    <mergeCell ref="AF74:AF75"/>
    <mergeCell ref="O76:O79"/>
    <mergeCell ref="P76:P79"/>
    <mergeCell ref="Q76:Q79"/>
    <mergeCell ref="AN3:AN5"/>
    <mergeCell ref="O92:O94"/>
    <mergeCell ref="Y110:Y112"/>
    <mergeCell ref="Z110:Z112"/>
    <mergeCell ref="AA110:AA112"/>
    <mergeCell ref="AN40:AN42"/>
    <mergeCell ref="T116:T117"/>
    <mergeCell ref="U116:U117"/>
    <mergeCell ref="V116:V117"/>
    <mergeCell ref="V128:V130"/>
    <mergeCell ref="Y128:Y129"/>
    <mergeCell ref="Z128:Z129"/>
    <mergeCell ref="AA128:AA129"/>
    <mergeCell ref="O133:O134"/>
    <mergeCell ref="P133:P134"/>
    <mergeCell ref="Q133:Q134"/>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J145:AJ147"/>
    <mergeCell ref="AK145:AK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P64:P66"/>
    <mergeCell ref="Q64:Q66"/>
    <mergeCell ref="AE145:AE148"/>
    <mergeCell ref="AF145:AF148"/>
    <mergeCell ref="AI145:AI147"/>
    <mergeCell ref="P67:P68"/>
    <mergeCell ref="Q67:Q68"/>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D57:AD58"/>
    <mergeCell ref="AE57:AE58"/>
    <mergeCell ref="AF57:AF58"/>
    <mergeCell ref="T58:T59"/>
    <mergeCell ref="U58:U59"/>
    <mergeCell ref="V58:V59"/>
    <mergeCell ref="T68:T69"/>
    <mergeCell ref="U68:U69"/>
    <mergeCell ref="V68:V69"/>
    <mergeCell ref="T71:T73"/>
    <mergeCell ref="U71:U73"/>
    <mergeCell ref="V71:V73"/>
    <mergeCell ref="AD134:AD144"/>
    <mergeCell ref="V54:V55"/>
    <mergeCell ref="O57:O58"/>
    <mergeCell ref="P57:P58"/>
    <mergeCell ref="Q57:Q58"/>
    <mergeCell ref="O59:O62"/>
    <mergeCell ref="E63:E65"/>
    <mergeCell ref="F63:F65"/>
    <mergeCell ref="G63:G65"/>
    <mergeCell ref="O64:O66"/>
    <mergeCell ref="O67:O68"/>
    <mergeCell ref="O70:O72"/>
    <mergeCell ref="P70:P72"/>
    <mergeCell ref="Q70:Q72"/>
    <mergeCell ref="O73:O74"/>
    <mergeCell ref="G92:G93"/>
    <mergeCell ref="E100:E101"/>
    <mergeCell ref="F100:F101"/>
    <mergeCell ref="E96:E97"/>
    <mergeCell ref="F96:F97"/>
    <mergeCell ref="G96:G97"/>
    <mergeCell ref="G100:G101"/>
    <mergeCell ref="J100:J104"/>
    <mergeCell ref="K100:K104"/>
    <mergeCell ref="G44:G46"/>
    <mergeCell ref="E54:E55"/>
    <mergeCell ref="F54:F55"/>
    <mergeCell ref="G54:G55"/>
    <mergeCell ref="O54:O56"/>
    <mergeCell ref="P54:P56"/>
    <mergeCell ref="Q54:Q56"/>
    <mergeCell ref="T54:T55"/>
    <mergeCell ref="U54:U55"/>
    <mergeCell ref="J43:J45"/>
    <mergeCell ref="K43:K45"/>
    <mergeCell ref="L43:L45"/>
    <mergeCell ref="AD44:AD46"/>
    <mergeCell ref="E47:E49"/>
    <mergeCell ref="F47:F49"/>
    <mergeCell ref="G47:G49"/>
    <mergeCell ref="O47:O50"/>
    <mergeCell ref="P47:P50"/>
    <mergeCell ref="Q47:Q50"/>
    <mergeCell ref="J49:J50"/>
    <mergeCell ref="K49:K50"/>
    <mergeCell ref="L49:L50"/>
    <mergeCell ref="E50:E53"/>
    <mergeCell ref="F50:F53"/>
    <mergeCell ref="G50:G53"/>
    <mergeCell ref="J46:J47"/>
    <mergeCell ref="K46:K47"/>
    <mergeCell ref="L46:L47"/>
    <mergeCell ref="O51:O52"/>
    <mergeCell ref="P51:P52"/>
    <mergeCell ref="Q51:Q52"/>
    <mergeCell ref="E44:E46"/>
    <mergeCell ref="F44:F46"/>
    <mergeCell ref="AD122:AD123"/>
    <mergeCell ref="AE122:AE123"/>
    <mergeCell ref="AF122:AF123"/>
    <mergeCell ref="AI122:AI124"/>
    <mergeCell ref="AJ122:AJ124"/>
    <mergeCell ref="AK122:AK124"/>
    <mergeCell ref="Y44:Y45"/>
    <mergeCell ref="Z44:Z45"/>
    <mergeCell ref="AA44:AA45"/>
    <mergeCell ref="Y117:Y118"/>
    <mergeCell ref="Z117:Z118"/>
    <mergeCell ref="AA117:AA118"/>
    <mergeCell ref="Y115:Y116"/>
    <mergeCell ref="Z115:Z116"/>
    <mergeCell ref="AA115:AA116"/>
    <mergeCell ref="AK111:AK113"/>
    <mergeCell ref="AK108:AK110"/>
    <mergeCell ref="AK103:AK106"/>
    <mergeCell ref="AK99:AK102"/>
    <mergeCell ref="AK94:AK98"/>
    <mergeCell ref="AK87:AK91"/>
    <mergeCell ref="AE44:AE46"/>
    <mergeCell ref="AI125:AI127"/>
    <mergeCell ref="AJ125:AJ127"/>
    <mergeCell ref="AF44:AF46"/>
    <mergeCell ref="AK125:AK127"/>
    <mergeCell ref="AF114:AF115"/>
    <mergeCell ref="AI114:AI116"/>
    <mergeCell ref="AJ114:AJ116"/>
    <mergeCell ref="AK114:AK116"/>
    <mergeCell ref="AD118:AD119"/>
    <mergeCell ref="AE118:AE119"/>
    <mergeCell ref="AF118:AF119"/>
    <mergeCell ref="AI118:AI121"/>
    <mergeCell ref="AJ118:AJ121"/>
    <mergeCell ref="AK118:AK121"/>
    <mergeCell ref="AD116:AD117"/>
    <mergeCell ref="AE116:AE117"/>
    <mergeCell ref="AF116:AF117"/>
    <mergeCell ref="E31:E33"/>
    <mergeCell ref="F31:F33"/>
    <mergeCell ref="G31:G33"/>
    <mergeCell ref="O31:O33"/>
    <mergeCell ref="Y32:Y34"/>
    <mergeCell ref="Q34:Q35"/>
    <mergeCell ref="Y35:Y36"/>
    <mergeCell ref="AD114:AD115"/>
    <mergeCell ref="AE114:AE115"/>
    <mergeCell ref="Z32:Z34"/>
    <mergeCell ref="AA32:AA34"/>
    <mergeCell ref="AD36:AD37"/>
    <mergeCell ref="AE36:AE37"/>
    <mergeCell ref="AD38:AD40"/>
    <mergeCell ref="AE38:AE40"/>
    <mergeCell ref="Z35:Z36"/>
    <mergeCell ref="AA35:AA36"/>
    <mergeCell ref="E36:E38"/>
    <mergeCell ref="F36:F38"/>
    <mergeCell ref="G36:G38"/>
    <mergeCell ref="O36:O38"/>
    <mergeCell ref="P36:P38"/>
    <mergeCell ref="Q36:Q38"/>
    <mergeCell ref="J33:J38"/>
    <mergeCell ref="AD112:AD113"/>
    <mergeCell ref="AE112:AE113"/>
    <mergeCell ref="AF112:AF113"/>
    <mergeCell ref="AF36:AF37"/>
    <mergeCell ref="AF38:AF40"/>
    <mergeCell ref="AJ108:AJ110"/>
    <mergeCell ref="AI108:AI110"/>
    <mergeCell ref="AI103:AI106"/>
    <mergeCell ref="AJ103:AJ106"/>
    <mergeCell ref="AI99:AI102"/>
    <mergeCell ref="AJ99:AJ102"/>
    <mergeCell ref="AI94:AI98"/>
    <mergeCell ref="AJ94:AJ98"/>
    <mergeCell ref="AJ87:AJ91"/>
    <mergeCell ref="AE42:AE43"/>
    <mergeCell ref="AF42:AF43"/>
    <mergeCell ref="AI111:AI113"/>
    <mergeCell ref="AJ111:AJ113"/>
    <mergeCell ref="AD42:AD43"/>
    <mergeCell ref="AD109:AD110"/>
    <mergeCell ref="AE109:AE110"/>
    <mergeCell ref="AF109:AF110"/>
    <mergeCell ref="F24:F25"/>
    <mergeCell ref="G24:G25"/>
    <mergeCell ref="Y24:Y26"/>
    <mergeCell ref="Z24:Z26"/>
    <mergeCell ref="AA24:AA26"/>
    <mergeCell ref="F29:F30"/>
    <mergeCell ref="G29:G30"/>
    <mergeCell ref="Y29:Y31"/>
    <mergeCell ref="Z29:Z31"/>
    <mergeCell ref="AA29:AA31"/>
    <mergeCell ref="K33:K38"/>
    <mergeCell ref="L33:L38"/>
    <mergeCell ref="O34:O35"/>
    <mergeCell ref="P34:P35"/>
    <mergeCell ref="P31:P33"/>
    <mergeCell ref="Q31:Q33"/>
    <mergeCell ref="T32:T35"/>
    <mergeCell ref="AD28:AD29"/>
    <mergeCell ref="AE28:AE29"/>
    <mergeCell ref="AF28:AF29"/>
    <mergeCell ref="J41:J42"/>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G26:G27"/>
    <mergeCell ref="Y27:Y28"/>
    <mergeCell ref="Z27:Z28"/>
    <mergeCell ref="AA27:AA28"/>
    <mergeCell ref="E29:E30"/>
    <mergeCell ref="O21:O22"/>
    <mergeCell ref="P21:P22"/>
    <mergeCell ref="Q21:Q22"/>
    <mergeCell ref="G16:G17"/>
    <mergeCell ref="Y16:Y17"/>
    <mergeCell ref="Z16:Z17"/>
    <mergeCell ref="K15:K18"/>
    <mergeCell ref="L15:L18"/>
    <mergeCell ref="AD15:AD17"/>
    <mergeCell ref="AE15:AE17"/>
    <mergeCell ref="AD21:AD23"/>
    <mergeCell ref="AE101:AE102"/>
    <mergeCell ref="AE21:AE23"/>
    <mergeCell ref="U32:U35"/>
    <mergeCell ref="V32:V35"/>
    <mergeCell ref="AE99:AE100"/>
    <mergeCell ref="AD25:AF26"/>
    <mergeCell ref="K41:K42"/>
    <mergeCell ref="L41:L42"/>
    <mergeCell ref="O42:O44"/>
    <mergeCell ref="P42:P44"/>
    <mergeCell ref="Q42:Q44"/>
    <mergeCell ref="T42:T44"/>
    <mergeCell ref="U42:U44"/>
    <mergeCell ref="V42:V44"/>
    <mergeCell ref="Y42:Y43"/>
    <mergeCell ref="O39:O41"/>
    <mergeCell ref="AD99:AD100"/>
    <mergeCell ref="AA16:AA17"/>
    <mergeCell ref="AD101:AD102"/>
    <mergeCell ref="AF18:AF20"/>
    <mergeCell ref="Y18:Y20"/>
    <mergeCell ref="Z18:Z20"/>
    <mergeCell ref="AA18:AA20"/>
    <mergeCell ref="AD18:AD20"/>
    <mergeCell ref="AE18:AE20"/>
    <mergeCell ref="AF101:AF102"/>
    <mergeCell ref="AF21:AF23"/>
    <mergeCell ref="AF99:AF100"/>
    <mergeCell ref="Z42:Z43"/>
    <mergeCell ref="AA42:AA43"/>
    <mergeCell ref="AD93:AD95"/>
    <mergeCell ref="AE93:AE95"/>
    <mergeCell ref="AF93:AF95"/>
    <mergeCell ref="AE11:AE12"/>
    <mergeCell ref="AF11:AF12"/>
    <mergeCell ref="O8:O9"/>
    <mergeCell ref="P8:P9"/>
    <mergeCell ref="Q8:Q9"/>
    <mergeCell ref="E12:E13"/>
    <mergeCell ref="F12:F13"/>
    <mergeCell ref="G12:G13"/>
    <mergeCell ref="AD13:AD14"/>
    <mergeCell ref="AE13:AE14"/>
    <mergeCell ref="AF13:AF14"/>
    <mergeCell ref="E14:E15"/>
    <mergeCell ref="F14:F15"/>
    <mergeCell ref="G14:G15"/>
    <mergeCell ref="J15:J18"/>
    <mergeCell ref="J11:J12"/>
    <mergeCell ref="K11:K12"/>
    <mergeCell ref="L11:L12"/>
    <mergeCell ref="T11:T13"/>
    <mergeCell ref="U11:U13"/>
    <mergeCell ref="V11:V13"/>
    <mergeCell ref="AI87:AI91"/>
    <mergeCell ref="T4:T5"/>
    <mergeCell ref="U4:U5"/>
    <mergeCell ref="V4:V5"/>
    <mergeCell ref="Y4:Y5"/>
    <mergeCell ref="Z4:Z5"/>
    <mergeCell ref="P3:P5"/>
    <mergeCell ref="Q3:Q5"/>
    <mergeCell ref="AD3:AD4"/>
    <mergeCell ref="AE3:AE4"/>
    <mergeCell ref="AE8:AE10"/>
    <mergeCell ref="AF8:AF10"/>
    <mergeCell ref="AD11:AD12"/>
    <mergeCell ref="P10:P11"/>
    <mergeCell ref="Q10:Q11"/>
    <mergeCell ref="Y10:Y15"/>
    <mergeCell ref="Z10:Z15"/>
    <mergeCell ref="AA10:AA15"/>
    <mergeCell ref="AD8:AD10"/>
    <mergeCell ref="AF15:AF17"/>
    <mergeCell ref="P39:P41"/>
    <mergeCell ref="Q39:Q41"/>
    <mergeCell ref="AI26:AI27"/>
    <mergeCell ref="A1:C2"/>
    <mergeCell ref="E1:G2"/>
    <mergeCell ref="J1:L2"/>
    <mergeCell ref="O1:Q2"/>
    <mergeCell ref="T1:V2"/>
    <mergeCell ref="Y1:AA2"/>
    <mergeCell ref="AF3:AF4"/>
    <mergeCell ref="AD87:AD91"/>
    <mergeCell ref="AA4:AA5"/>
    <mergeCell ref="AD5:AD7"/>
    <mergeCell ref="AE5:AE7"/>
    <mergeCell ref="AF5:AF7"/>
    <mergeCell ref="AE87:AE91"/>
    <mergeCell ref="AF87:AF91"/>
    <mergeCell ref="E8:E9"/>
    <mergeCell ref="F8:F9"/>
    <mergeCell ref="G8:G9"/>
    <mergeCell ref="J8:J10"/>
    <mergeCell ref="K8:K10"/>
    <mergeCell ref="L8:L10"/>
    <mergeCell ref="E10:E11"/>
    <mergeCell ref="F10:F11"/>
    <mergeCell ref="G10:G11"/>
    <mergeCell ref="O10:O20"/>
    <mergeCell ref="AD1:AF2"/>
    <mergeCell ref="AD85:AF86"/>
    <mergeCell ref="AI85:AK86"/>
    <mergeCell ref="E3:E4"/>
    <mergeCell ref="F3:F4"/>
    <mergeCell ref="G3:G4"/>
    <mergeCell ref="J3:J4"/>
    <mergeCell ref="K3:K4"/>
    <mergeCell ref="L3:L4"/>
    <mergeCell ref="O3:O5"/>
    <mergeCell ref="E5:E7"/>
    <mergeCell ref="F5:F7"/>
    <mergeCell ref="G5:G7"/>
    <mergeCell ref="J5:J7"/>
    <mergeCell ref="K5:K7"/>
    <mergeCell ref="L5:L7"/>
    <mergeCell ref="O6:O7"/>
    <mergeCell ref="AA6:AA9"/>
    <mergeCell ref="P6:P7"/>
    <mergeCell ref="Q6:Q7"/>
    <mergeCell ref="Y6:Y9"/>
    <mergeCell ref="Z6:Z9"/>
    <mergeCell ref="E16:E17"/>
    <mergeCell ref="F16:F17"/>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indexed="29"/>
  </sheetPr>
  <dimension ref="A1:AV180"/>
  <sheetViews>
    <sheetView showGridLines="0" view="pageBreakPreview" zoomScaleNormal="85" zoomScaleSheetLayoutView="100" zoomScalePageLayoutView="55" workbookViewId="0" xr3:uid="{EE242A16-C6B8-5192-B120-522BC795EE76}">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(2014)'!J3="", "", 'Camping (2014)'!J3)</f>
        <v/>
      </c>
      <c r="H3" s="63"/>
      <c r="I3" s="63"/>
      <c r="J3" s="297">
        <f>'Citizenship in the World'!B3</f>
        <v>1</v>
      </c>
      <c r="K3" s="296" t="str">
        <f>'Citizenship in the World'!C3</f>
        <v>Explain what citizenship in the world means to you and what you think it takes to be a good world citizen.</v>
      </c>
      <c r="L3" s="298" t="str">
        <f>IF('Citizenship in the World'!J3="","",'Citizenship in the World'!J3)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IF(Cooking!J3="","",Cooking!J3)</f>
        <v/>
      </c>
      <c r="R3" s="63"/>
      <c r="S3" s="63"/>
      <c r="T3" s="184">
        <f>'Emergency Prepedness'!B3</f>
        <v>1</v>
      </c>
      <c r="U3" s="183" t="str">
        <f>'Emergency Prepedness'!C3</f>
        <v>Earn the First Aid merit badge.</v>
      </c>
      <c r="V3" s="185" t="str">
        <f>IF('Emergency Prepedness'!J3="","",'Emergency Prepedness'!J3)</f>
        <v/>
      </c>
      <c r="W3" s="63"/>
      <c r="X3" s="63"/>
      <c r="Y3" s="184" t="str">
        <f>'Environmental Science'!B45</f>
        <v>G3</v>
      </c>
      <c r="Z3" s="183" t="str">
        <f>'Environmental Science'!C45</f>
        <v>Hive a swarm OR divide at least one colony of honey bees.  Explain how a hive is constructed.</v>
      </c>
      <c r="AA3" s="185" t="str">
        <f>IF('Environmental Science'!J45="","",'Environmental Science'!J45)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(2016)'!J3="","",'Hiking (2016)'!J3)</f>
        <v/>
      </c>
      <c r="AG3" s="63"/>
      <c r="AH3" s="63"/>
      <c r="AI3" s="186" t="str">
        <f>'Personal Management'!B3</f>
        <v>1a.</v>
      </c>
      <c r="AJ3" s="183" t="str">
        <f>'Personal Management'!C3</f>
        <v>Choose an item that your family might want to purchase that is considered a major expense.</v>
      </c>
      <c r="AK3" s="187" t="str">
        <f>IF('Personal Management'!J3="","",'Personal Management'!J3)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Prepedness'!J4="","",'Emergency Prepedness'!J4)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Science'!J46="","",'Environmental Science'!J46)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Management'!J4="","",'Personal Management'!J4)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(2014)'!J4="", "", 'Camping (2014)'!J4)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World'!J4="","",'Citizenship in the World'!J4)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(2016)'!J4="","",'Hiking (2016)'!J4)</f>
        <v/>
      </c>
      <c r="AG5" s="63"/>
      <c r="AH5" s="63"/>
      <c r="AI5" s="186" t="str">
        <f>'Personal Management'!B5</f>
        <v>i</v>
      </c>
      <c r="AJ5" s="188" t="str">
        <f>'Personal Management'!C5</f>
        <v>Discuss the plan with your merit badge counselor.</v>
      </c>
      <c r="AK5" s="187" t="str">
        <f>IF('Personal Management'!J5="","",'Personal Management'!J5)</f>
        <v/>
      </c>
      <c r="AL5" s="63"/>
      <c r="AM5" s="63"/>
      <c r="AN5" s="291"/>
      <c r="AO5" s="290"/>
      <c r="AP5" s="292"/>
      <c r="AQ5" s="63"/>
    </row>
    <row r="6" spans="1:43" ht="12.75" customHeight="1" x14ac:dyDescent="0.15">
      <c r="A6" s="71" t="s">
        <v>80</v>
      </c>
      <c r="B6" s="178" t="s">
        <v>15</v>
      </c>
      <c r="C6" s="72" t="str">
        <f>'Camping (2014)'!J2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IF(Cooking!J4="","",Cooking!J4)</f>
        <v/>
      </c>
      <c r="R6" s="78"/>
      <c r="S6" s="78"/>
      <c r="T6" s="184" t="str">
        <f>'Emergency Prepedness'!B5</f>
        <v>i</v>
      </c>
      <c r="U6" s="188" t="str">
        <f>'Emergency Prepedness'!C5</f>
        <v>Prepare for emergency situations.</v>
      </c>
      <c r="V6" s="185" t="str">
        <f>IF('Emergency Prepedness'!J5="","",'Emergency Prepedness'!J5)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Science'!J47="","",'Environmental Science'!J47)</f>
        <v/>
      </c>
      <c r="AB6" s="78"/>
      <c r="AC6" s="78"/>
      <c r="AD6" s="291"/>
      <c r="AE6" s="290"/>
      <c r="AF6" s="292"/>
      <c r="AG6" s="78"/>
      <c r="AH6" s="78"/>
      <c r="AI6" s="186" t="str">
        <f>'Personal Management'!B6</f>
        <v>ii</v>
      </c>
      <c r="AJ6" s="188" t="str">
        <f>'Personal Management'!C6</f>
        <v>Discuss the plan with your family.</v>
      </c>
      <c r="AK6" s="187" t="str">
        <f>IF('Personal Management'!J6="","",'Personal Management'!J6)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Community'!J2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Prepedness'!J6="","",'Emergency Prepedness'!J6)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Management'!J7="","",'Personal Management'!J7)</f>
        <v/>
      </c>
      <c r="AL7" s="78"/>
      <c r="AM7" s="78"/>
      <c r="AN7" s="291"/>
      <c r="AO7" s="315"/>
      <c r="AP7" s="292"/>
      <c r="AQ7" s="78"/>
    </row>
    <row r="8" spans="1:43" ht="12.75" customHeight="1" x14ac:dyDescent="0.15">
      <c r="A8" s="71" t="s">
        <v>76</v>
      </c>
      <c r="B8" s="178" t="s">
        <v>35</v>
      </c>
      <c r="C8" s="72" t="str">
        <f>'Citizenship in the Nation'!J2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(2014)'!J5="", "", 'Camping (2014)'!J5)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World'!J5="","",'Citizenship in the World'!J5)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IF(Cooking!J5="","",Cooking!J5)</f>
        <v/>
      </c>
      <c r="R8" s="78"/>
      <c r="S8" s="78"/>
      <c r="T8" s="184" t="str">
        <f>'Emergency Prepedness'!B7</f>
        <v>iii</v>
      </c>
      <c r="U8" s="188" t="str">
        <f>'Emergency Prepedness'!C7</f>
        <v>Recover from emergency situations.</v>
      </c>
      <c r="V8" s="185" t="str">
        <f>IF('Emergency Prepedness'!J7="","",'Emergency Prepedness'!J7)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(2016)'!J5="","",'Hiking (2016)'!J5)</f>
        <v/>
      </c>
      <c r="AG8" s="78"/>
      <c r="AH8" s="78"/>
      <c r="AI8" s="186" t="str">
        <f>'Personal Management'!B8</f>
        <v>1c</v>
      </c>
      <c r="AJ8" s="183" t="str">
        <f>'Personal Management'!C8</f>
        <v>Develop a written shopping strategy for the purchase identified in requirement 1a.</v>
      </c>
      <c r="AK8" s="187" t="str">
        <f>IF('Personal Management'!J8="","",'Personal Management'!J8)</f>
        <v/>
      </c>
      <c r="AL8" s="78"/>
      <c r="AM8" s="78"/>
      <c r="AN8" s="291"/>
      <c r="AO8" s="315"/>
      <c r="AP8" s="292"/>
      <c r="AQ8" s="78"/>
    </row>
    <row r="9" spans="1:43" ht="12.75" customHeight="1" x14ac:dyDescent="0.15">
      <c r="A9" s="71" t="s">
        <v>81</v>
      </c>
      <c r="B9" s="178" t="s">
        <v>38</v>
      </c>
      <c r="C9" s="72" t="str">
        <f>'Citizenship in the World'!J2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Prepedness'!J8="","",'Emergency Prepedness'!J8)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Management'!J9="","",'Personal Management'!J9)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Communication!J2</f>
        <v/>
      </c>
      <c r="D10" s="78"/>
      <c r="E10" s="304">
        <f>'Camping (2014)'!B6</f>
        <v>3</v>
      </c>
      <c r="F10" s="300" t="str">
        <f>'Camping (2014)'!C6</f>
        <v>Make a written plan for an overnight trek and show how to get to your camping spot using a topographical map and either a compass OR GPS receiver.</v>
      </c>
      <c r="G10" s="302" t="str">
        <f>IF('Camping (2014)'!J6="", "", 'Camping (2014)'!J6)</f>
        <v/>
      </c>
      <c r="H10" s="78"/>
      <c r="I10" s="78"/>
      <c r="J10" s="297"/>
      <c r="K10" s="296"/>
      <c r="L10" s="298"/>
      <c r="N10" s="78"/>
      <c r="O10" s="313" t="str">
        <f>Cooking!B6</f>
        <v>1d</v>
      </c>
      <c r="P10" s="290" t="str">
        <f>Cooking!C6</f>
        <v>Describe the following food-related illnesses and tell what you can do to help prevent each from happening:</v>
      </c>
      <c r="Q10" s="314" t="str">
        <f>IF(Cooking!J6="","",Cooking!J6)</f>
        <v/>
      </c>
      <c r="R10" s="78"/>
      <c r="S10" s="78"/>
      <c r="T10" s="184" t="str">
        <f>'Emergency Prepedness'!B9</f>
        <v>v</v>
      </c>
      <c r="U10" s="188" t="str">
        <f>'Emergency Prepedness'!C9</f>
        <v>Mitigate losses in emergency situations.</v>
      </c>
      <c r="V10" s="185" t="str">
        <f>IF('Emergency Prepedness'!J9="","",'Emergency Prepedness'!J9)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Science'!J48="","",'Environmental Science'!J48)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Management'!J10="","",'Personal Management'!J10)</f>
        <v/>
      </c>
      <c r="AL10" s="78"/>
      <c r="AM10" s="78"/>
      <c r="AN10" s="291"/>
      <c r="AO10" s="315"/>
      <c r="AP10" s="292"/>
      <c r="AQ10" s="78"/>
    </row>
    <row r="11" spans="1:43" ht="12.75" customHeight="1" x14ac:dyDescent="0.15">
      <c r="A11" s="71" t="s">
        <v>3</v>
      </c>
      <c r="B11" s="178" t="s">
        <v>808</v>
      </c>
      <c r="C11" s="72" t="str">
        <f>Cooking!J2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World'!J6="","",'Citizenship in the World'!J6)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Prepedness'!J10="","",'Emergency Prepedness'!J10)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(2016)'!J6="","",'Hiking (2016)'!J6)</f>
        <v/>
      </c>
      <c r="AG11" s="78"/>
      <c r="AH11" s="78"/>
      <c r="AI11" s="291"/>
      <c r="AJ11" s="315"/>
      <c r="AK11" s="292"/>
      <c r="AL11" s="78"/>
      <c r="AM11" s="78"/>
      <c r="AN11" s="291"/>
      <c r="AO11" s="315"/>
      <c r="AP11" s="292"/>
      <c r="AQ11" s="78"/>
    </row>
    <row r="12" spans="1:43" ht="12.75" customHeight="1" x14ac:dyDescent="0.15">
      <c r="A12" s="71" t="s">
        <v>85</v>
      </c>
      <c r="B12" s="178" t="s">
        <v>26</v>
      </c>
      <c r="C12" s="72" t="str">
        <f>Cycling!J2</f>
        <v/>
      </c>
      <c r="D12" s="78"/>
      <c r="E12" s="297" t="str">
        <f>'Camping (2014)'!B7</f>
        <v>4a</v>
      </c>
      <c r="F12" s="296" t="str">
        <f>'Camping (2014)'!C7</f>
        <v>Make a duty roster showing how your patrol is organized for an actual overnight campout.  List assignments for each member.</v>
      </c>
      <c r="G12" s="298" t="str">
        <f>IF('Camping (2014)'!J7="", "", 'Camping (2014)'!J7)</f>
        <v/>
      </c>
      <c r="H12" s="78"/>
      <c r="I12" s="78"/>
      <c r="J12" s="297"/>
      <c r="K12" s="296"/>
      <c r="L12" s="298"/>
      <c r="N12" s="78"/>
      <c r="O12" s="313"/>
      <c r="P12" s="188" t="str">
        <f>Cooking!C7</f>
        <v>1) Salmonella</v>
      </c>
      <c r="Q12" s="185" t="str">
        <f>IF(Cooking!J7="","",Cooking!J7)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Prepedness'!J2</f>
        <v/>
      </c>
      <c r="D13" s="78"/>
      <c r="E13" s="297"/>
      <c r="F13" s="296"/>
      <c r="G13" s="298"/>
      <c r="H13" s="78"/>
      <c r="I13" s="78"/>
      <c r="J13" s="190">
        <f>'Citizenship in the World'!B7</f>
        <v>4</v>
      </c>
      <c r="K13" s="189" t="str">
        <f>'Citizenship in the World'!C7</f>
        <v>Do TWO of the following</v>
      </c>
      <c r="L13" s="191" t="str">
        <f>IF('Citizenship in the World'!J7="","",'Citizenship in the World'!J7)</f>
        <v/>
      </c>
      <c r="N13" s="78"/>
      <c r="O13" s="313"/>
      <c r="P13" s="188" t="str">
        <f>Cooking!C8</f>
        <v>2) Staphylococcal aureus (staph)</v>
      </c>
      <c r="Q13" s="185" t="str">
        <f>IF(Cooking!J8="","",Cooking!J8)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Management'!J11="","",'Personal Management'!J11)</f>
        <v/>
      </c>
      <c r="AL13" s="78"/>
      <c r="AM13" s="78"/>
      <c r="AN13" s="291"/>
      <c r="AO13" s="315"/>
      <c r="AP13" s="292"/>
      <c r="AQ13" s="78"/>
    </row>
    <row r="14" spans="1:43" ht="12.75" customHeight="1" x14ac:dyDescent="0.15">
      <c r="A14" s="71" t="s">
        <v>97</v>
      </c>
      <c r="B14" s="178" t="s">
        <v>28</v>
      </c>
      <c r="C14" s="72" t="str">
        <f>'Environmental Science'!J2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(2014)'!J8="", "", 'Camping (2014)'!J8)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World'!J8="","",'Citizenship in the World'!J8)</f>
        <v/>
      </c>
      <c r="N14" s="78"/>
      <c r="O14" s="313"/>
      <c r="P14" s="188" t="str">
        <f>Cooking!C9</f>
        <v>3) Escherichia coli (E. coli)</v>
      </c>
      <c r="Q14" s="185" t="str">
        <f>IF(Cooking!J9="","",Cooking!J9)</f>
        <v/>
      </c>
      <c r="R14" s="78"/>
      <c r="S14" s="78"/>
      <c r="T14" s="184" t="str">
        <f>'Emergency Prepedness'!B11</f>
        <v>i</v>
      </c>
      <c r="U14" s="188" t="str">
        <f>'Emergency Prepedness'!C11</f>
        <v>Home kitchen fire.</v>
      </c>
      <c r="V14" s="185" t="str">
        <f>IF('Emergency Prepedness'!J11="","",'Emergency Prepedness'!J11)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Life'!J2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World'!J9="","",'Citizenship in the World'!J9)</f>
        <v/>
      </c>
      <c r="N15" s="78"/>
      <c r="O15" s="313"/>
      <c r="P15" s="188" t="str">
        <f>Cooking!C10</f>
        <v>4) Clostridium botulinum (Botulism)</v>
      </c>
      <c r="Q15" s="185" t="str">
        <f>IF(Cooking!J10="","",Cooking!J10)</f>
        <v/>
      </c>
      <c r="R15" s="78"/>
      <c r="S15" s="78"/>
      <c r="T15" s="184" t="str">
        <f>'Emergency Prepedness'!B12</f>
        <v>ii</v>
      </c>
      <c r="U15" s="188" t="str">
        <f>'Emergency Prepedness'!C12</f>
        <v>Home basement/storage room/garage fire.</v>
      </c>
      <c r="V15" s="185" t="str">
        <f>IF('Emergency Prepedness'!J12="","",'Emergency Prepedness'!J12)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(2016)'!J7="","",'Hiking (2016)'!J7)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Aid'!J2</f>
        <v/>
      </c>
      <c r="D16" s="78"/>
      <c r="E16" s="297" t="str">
        <f>'Camping (2014)'!B9</f>
        <v>5a</v>
      </c>
      <c r="F16" s="296" t="str">
        <f>'Camping (2014)'!C9</f>
        <v>Prepare a list of clothing you would need for overnight campouts in both warm and cold weather.  Explain the term "layering".</v>
      </c>
      <c r="G16" s="298" t="str">
        <f>IF('Camping (2014)'!J9="", "", 'Camping (2014)'!J9)</f>
        <v/>
      </c>
      <c r="H16" s="78"/>
      <c r="I16" s="78"/>
      <c r="J16" s="297"/>
      <c r="K16" s="306"/>
      <c r="L16" s="298"/>
      <c r="N16" s="78"/>
      <c r="O16" s="313"/>
      <c r="P16" s="188" t="str">
        <f>Cooking!C11</f>
        <v>5) Campylobacter jejuni</v>
      </c>
      <c r="Q16" s="185" t="str">
        <f>IF(Cooking!J11="","",Cooking!J11)</f>
        <v/>
      </c>
      <c r="R16" s="78"/>
      <c r="S16" s="78"/>
      <c r="T16" s="184" t="str">
        <f>'Emergency Prepedness'!B13</f>
        <v>iii</v>
      </c>
      <c r="U16" s="188" t="str">
        <f>'Emergency Prepedness'!C13</f>
        <v>Explosion in the home.</v>
      </c>
      <c r="V16" s="185" t="str">
        <f>IF('Emergency Prepedness'!J13="","",'Emergency Prepedness'!J13)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Science'!J49="","",'Environmental Science'!J49)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(2016)'!J2</f>
        <v/>
      </c>
      <c r="D17" s="63"/>
      <c r="E17" s="297"/>
      <c r="F17" s="296"/>
      <c r="G17" s="298"/>
      <c r="H17" s="63"/>
      <c r="I17" s="63"/>
      <c r="J17" s="297"/>
      <c r="K17" s="306"/>
      <c r="L17" s="298"/>
      <c r="N17" s="63"/>
      <c r="O17" s="313"/>
      <c r="P17" s="188" t="str">
        <f>Cooking!C12</f>
        <v>6) Hepatitis</v>
      </c>
      <c r="Q17" s="185" t="str">
        <f>IF(Cooking!J12="","",Cooking!J12)</f>
        <v/>
      </c>
      <c r="R17" s="63"/>
      <c r="S17" s="63"/>
      <c r="T17" s="184" t="str">
        <f>'Emergency Prepedness'!B14</f>
        <v>iv</v>
      </c>
      <c r="U17" s="188" t="str">
        <f>'Emergency Prepedness'!C14</f>
        <v>Automobile crash.</v>
      </c>
      <c r="V17" s="185" t="str">
        <f>IF('Emergency Prepedness'!J14="","",'Emergency Prepedness'!J14)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Management'!J12="","",'Personal Management'!J12)</f>
        <v/>
      </c>
      <c r="AL17" s="63"/>
      <c r="AM17" s="63"/>
      <c r="AN17" s="291"/>
      <c r="AO17" s="315"/>
      <c r="AP17" s="292"/>
      <c r="AQ17" s="63"/>
    </row>
    <row r="18" spans="1:48" ht="12.75" customHeight="1" x14ac:dyDescent="0.15">
      <c r="A18" s="71" t="s">
        <v>92</v>
      </c>
      <c r="B18" s="178" t="s">
        <v>22</v>
      </c>
      <c r="C18" s="72" t="str">
        <f>Lifesaving!J2</f>
        <v/>
      </c>
      <c r="D18" s="63"/>
      <c r="E18" s="297" t="str">
        <f>'Camping (2014)'!B10</f>
        <v>5b</v>
      </c>
      <c r="F18" s="296" t="str">
        <f>'Camping (2014)'!C10</f>
        <v>Discuss the footwear for different kinds of weather and how the right footwear is important for protecting your feet.</v>
      </c>
      <c r="G18" s="298" t="str">
        <f>IF('Camping (2014)'!J10="", "", 'Camping (2014)'!J10)</f>
        <v/>
      </c>
      <c r="H18" s="63"/>
      <c r="I18" s="63"/>
      <c r="J18" s="297"/>
      <c r="K18" s="306"/>
      <c r="L18" s="298"/>
      <c r="N18" s="63"/>
      <c r="O18" s="313"/>
      <c r="P18" s="188" t="str">
        <f>Cooking!C13</f>
        <v>7) Listeria monocytogenes</v>
      </c>
      <c r="Q18" s="185" t="str">
        <f>IF(Cooking!J13="","",Cooking!J13)</f>
        <v/>
      </c>
      <c r="R18" s="63"/>
      <c r="S18" s="63"/>
      <c r="T18" s="184" t="str">
        <f>'Emergency Prepedness'!B15</f>
        <v>v</v>
      </c>
      <c r="U18" s="188" t="str">
        <f>'Emergency Prepedness'!C15</f>
        <v>Food-borne disease (food poisoning).</v>
      </c>
      <c r="V18" s="185" t="str">
        <f>IF('Emergency Prepedness'!J15="","",'Emergency Prepedness'!J15)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Science'!J50="","",'Environmental Science'!J50)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(2016)'!J8="","",'Hiking (2016)'!J8)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Fitness'!J2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World'!J10="","",'Citizenship in the World'!J10)</f>
        <v/>
      </c>
      <c r="N19" s="63"/>
      <c r="O19" s="313"/>
      <c r="P19" s="188" t="str">
        <f>Cooking!C14</f>
        <v>8) Cryptosporidium</v>
      </c>
      <c r="Q19" s="185" t="str">
        <f>IF(Cooking!J14="","",Cooking!J14)</f>
        <v/>
      </c>
      <c r="R19" s="63"/>
      <c r="S19" s="63"/>
      <c r="T19" s="184" t="str">
        <f>'Emergency Prepedness'!B16</f>
        <v>vi</v>
      </c>
      <c r="U19" s="188" t="str">
        <f>'Emergency Prepedness'!C16</f>
        <v>Fire or explosion in a public place.</v>
      </c>
      <c r="V19" s="185" t="str">
        <f>IF('Emergency Prepedness'!J16="","",'Emergency Prepedness'!J16)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Management'!J2</f>
        <v/>
      </c>
      <c r="D20" s="63"/>
      <c r="E20" s="190" t="str">
        <f>'Camping (2014)'!B11</f>
        <v>5c</v>
      </c>
      <c r="F20" s="189" t="str">
        <f>'Camping (2014)'!C11</f>
        <v>Explain the proper care and storage of camping equipment.</v>
      </c>
      <c r="G20" s="191" t="str">
        <f>IF('Camping (2014)'!J11="", "", 'Camping (2014)'!J11)</f>
        <v/>
      </c>
      <c r="H20" s="63"/>
      <c r="I20" s="63"/>
      <c r="J20" s="297"/>
      <c r="K20" s="306"/>
      <c r="L20" s="298"/>
      <c r="N20" s="63"/>
      <c r="O20" s="313"/>
      <c r="P20" s="188" t="str">
        <f>Cooking!C15</f>
        <v>9) Norovirus</v>
      </c>
      <c r="Q20" s="185" t="str">
        <f>IF(Cooking!J15="","",Cooking!J15)</f>
        <v/>
      </c>
      <c r="R20" s="63"/>
      <c r="S20" s="63"/>
      <c r="T20" s="184" t="str">
        <f>'Emergency Prepedness'!B17</f>
        <v>vii</v>
      </c>
      <c r="U20" s="188" t="str">
        <f>'Emergency Prepedness'!C17</f>
        <v>Vehicle stalled in the desert.</v>
      </c>
      <c r="V20" s="185" t="str">
        <f>IF('Emergency Prepedness'!J17="","",'Emergency Prepedness'!J17)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Management'!J13="","",'Personal Management'!J13)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Sustainability!J2</f>
        <v/>
      </c>
      <c r="D21" s="63"/>
      <c r="E21" s="194" t="str">
        <f>'Camping (2014)'!B12</f>
        <v>5d</v>
      </c>
      <c r="F21" s="192" t="str">
        <f>'Camping (2014)'!C12</f>
        <v>List the outdoor essentials necessary for any campout, and explain why each item is needed.</v>
      </c>
      <c r="G21" s="193" t="str">
        <f>IF('Camping (2014)'!J12="", "", 'Camping (2014)'!J12)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IF(Cooking!J16="","",Cooking!J16)</f>
        <v/>
      </c>
      <c r="R21" s="63"/>
      <c r="S21" s="63"/>
      <c r="T21" s="184" t="str">
        <f>'Emergency Prepedness'!B18</f>
        <v>viii</v>
      </c>
      <c r="U21" s="188" t="str">
        <f>'Emergency Prepedness'!C18</f>
        <v>Vehicle trapped in a blizzard.</v>
      </c>
      <c r="V21" s="185" t="str">
        <f>IF('Emergency Prepedness'!J18="","",'Emergency Prepedness'!J18)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(2016)'!J9="","",'Hiking (2016)'!J9)</f>
        <v/>
      </c>
      <c r="AG21" s="63"/>
      <c r="AH21" s="63"/>
      <c r="AI21" s="186" t="str">
        <f>'Personal Management'!B14</f>
        <v>a</v>
      </c>
      <c r="AJ21" s="188" t="str">
        <f>'Personal Management'!C14</f>
        <v>The emotions you feel when you receive money.</v>
      </c>
      <c r="AK21" s="187" t="str">
        <f>IF('Personal Management'!J14="","",'Personal Management'!J14)</f>
        <v/>
      </c>
      <c r="AL21" s="63"/>
      <c r="AM21" s="63"/>
      <c r="AN21" s="291"/>
      <c r="AO21" s="315"/>
      <c r="AP21" s="292"/>
      <c r="AQ21" s="63"/>
    </row>
    <row r="22" spans="1:48" ht="12.75" customHeight="1" x14ac:dyDescent="0.15">
      <c r="A22" s="71" t="s">
        <v>89</v>
      </c>
      <c r="B22" s="178" t="s">
        <v>88</v>
      </c>
      <c r="C22" s="72" t="str">
        <f>Swimming!J2</f>
        <v/>
      </c>
      <c r="D22" s="73"/>
      <c r="E22" s="297" t="str">
        <f>'Camping (2014)'!B13</f>
        <v>5e</v>
      </c>
      <c r="F22" s="296" t="str">
        <f>'Camping (2014)'!C13</f>
        <v>Present yourself to your Scoutmaster with your pack for inspection.  Be correctly clothed and equipped for an overnight campout.</v>
      </c>
      <c r="G22" s="298" t="str">
        <f>IF('Camping (2014)'!J13="", "", 'Camping (2014)'!J13)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Prepedness'!J19="","",'Emergency Prepedness'!J19)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Management'!J15="","",'Personal Management'!J15)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IF(Cooking!J17="","",Cooking!J17)</f>
        <v/>
      </c>
      <c r="R23" s="74"/>
      <c r="S23" s="74"/>
      <c r="T23" s="184" t="str">
        <f>'Emergency Prepedness'!B20</f>
        <v>x</v>
      </c>
      <c r="U23" s="188" t="str">
        <f>'Emergency Prepedness'!C20</f>
        <v>Mountain/backcountry accident.</v>
      </c>
      <c r="V23" s="185" t="str">
        <f>IF('Emergency Prepedness'!J20="","",'Emergency Prepedness'!J20)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Management'!J16="","",'Personal Management'!J16)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(2014)'!J14="", "", 'Camping (2014)'!J14)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Prepedness'!J21="","",'Emergency Prepedness'!J21)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Life'!J3="","",'Family Life'!J3)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IF(Cooking!J18="","",Cooking!J18)</f>
        <v/>
      </c>
      <c r="R25" s="78"/>
      <c r="S25" s="78"/>
      <c r="T25" s="184" t="str">
        <f>'Emergency Prepedness'!B22</f>
        <v>xii</v>
      </c>
      <c r="U25" s="188" t="str">
        <f>'Emergency Prepedness'!C22</f>
        <v>Gas leak in a home or a building.</v>
      </c>
      <c r="V25" s="185" t="str">
        <f>IF('Emergency Prepedness'!J22="","",'Emergency Prepedness'!J22)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Management'!J17="","",'Personal Management'!J17)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(2014)'!J15="", "", 'Camping (2014)'!J15)</f>
        <v/>
      </c>
      <c r="H26" s="78"/>
      <c r="I26" s="78"/>
      <c r="J26" s="297"/>
      <c r="K26" s="306"/>
      <c r="L26" s="298"/>
      <c r="N26" s="78"/>
      <c r="O26" s="313"/>
      <c r="P26" s="188" t="str">
        <f>Cooking!C19</f>
        <v>2) Vegetables</v>
      </c>
      <c r="Q26" s="185" t="str">
        <f>IF(Cooking!J19="","",Cooking!J19)</f>
        <v/>
      </c>
      <c r="R26" s="78"/>
      <c r="S26" s="78"/>
      <c r="T26" s="184" t="str">
        <f>'Emergency Prepedness'!B23</f>
        <v>xiii</v>
      </c>
      <c r="U26" s="188" t="str">
        <f>'Emergency Prepedness'!C23</f>
        <v>Tornado or hurricane.</v>
      </c>
      <c r="V26" s="185" t="str">
        <f>IF('Emergency Prepedness'!J23="","",'Emergency Prepedness'!J23)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Management'!J18="","",'Personal Management'!J18)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IF(Cooking!J20="","",Cooking!J20)</f>
        <v/>
      </c>
      <c r="R27" s="78"/>
      <c r="S27" s="78"/>
      <c r="T27" s="184" t="str">
        <f>'Emergency Prepedness'!B24</f>
        <v>xiv</v>
      </c>
      <c r="U27" s="188" t="str">
        <f>'Emergency Prepedness'!C24</f>
        <v>Major flood.</v>
      </c>
      <c r="V27" s="185" t="str">
        <f>IF('Emergency Prepedness'!J24="","",'Emergency Prepedness'!J24)</f>
        <v/>
      </c>
      <c r="W27" s="78"/>
      <c r="X27" s="78"/>
      <c r="Y27" s="313">
        <f>'Family Life'!B4</f>
        <v>2</v>
      </c>
      <c r="Z27" s="290" t="str">
        <f>'Family Life'!C4</f>
        <v>List several reasons why you are important to your family and discuss this with your parents or guardians and with your merit badge counselor.</v>
      </c>
      <c r="AA27" s="314" t="str">
        <f>IF('Family Life'!J4="","",'Family Life'!J4)</f>
        <v/>
      </c>
      <c r="AB27" s="78"/>
      <c r="AC27" s="78"/>
      <c r="AD27" s="186" t="str">
        <f>Lifesaving!B3</f>
        <v>1a</v>
      </c>
      <c r="AE27" s="183" t="str">
        <f>Lifesaving!C3</f>
        <v>Complete 2nd Class requirements 5a - 5d, and 1st Class requirements 6a - 6e</v>
      </c>
      <c r="AF27" s="187" t="str">
        <f>IF(Lifesaving!J3="","",Lifesaving!J3)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(2014)'!J16="", "", 'Camping (2014)'!J16)</f>
        <v/>
      </c>
      <c r="H28" s="78"/>
      <c r="I28" s="78"/>
      <c r="J28" s="297"/>
      <c r="K28" s="306"/>
      <c r="L28" s="298"/>
      <c r="N28" s="78"/>
      <c r="O28" s="313"/>
      <c r="P28" s="188" t="str">
        <f>Cooking!C21</f>
        <v>4) Proteins</v>
      </c>
      <c r="Q28" s="185" t="str">
        <f>IF(Cooking!J21="","",Cooking!J21)</f>
        <v/>
      </c>
      <c r="R28" s="78"/>
      <c r="S28" s="78"/>
      <c r="T28" s="184" t="str">
        <f>'Emergency Prepedness'!B25</f>
        <v>xv</v>
      </c>
      <c r="U28" s="188" t="str">
        <f>'Emergency Prepedness'!C25</f>
        <v>Toxic chemical spills and releases.</v>
      </c>
      <c r="V28" s="185" t="str">
        <f>IF('Emergency Prepedness'!J25="","",'Emergency Prepedness'!J25)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IF(Lifesaving!J4="","",Lifesaving!J4)</f>
        <v/>
      </c>
      <c r="AG28" s="78"/>
      <c r="AH28" s="78"/>
      <c r="AI28" s="186" t="str">
        <f>'Personal Management'!B19</f>
        <v>f</v>
      </c>
      <c r="AJ28" s="188" t="str">
        <f>'Personal Management'!C19</f>
        <v>Your understanding of what happens when you put money into a savings account.</v>
      </c>
      <c r="AK28" s="187" t="str">
        <f>IF('Personal Management'!J19="","",'Personal Management'!J19)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(2014)'!J17="", "", 'Camping (2014)'!J17)</f>
        <v/>
      </c>
      <c r="H29" s="78"/>
      <c r="I29" s="78"/>
      <c r="J29" s="190" t="str">
        <f>'Citizenship in the World'!B11</f>
        <v>5a</v>
      </c>
      <c r="K29" s="189" t="str">
        <f>'Citizenship in the World'!C11</f>
        <v>Discuss the differences between constitutional and no constitutional governments.</v>
      </c>
      <c r="L29" s="191" t="str">
        <f>IF('Citizenship in the World'!J11="","",'Citizenship in the World'!J11)</f>
        <v/>
      </c>
      <c r="N29" s="78"/>
      <c r="O29" s="313"/>
      <c r="P29" s="188" t="str">
        <f>Cooking!C22</f>
        <v>5) Dairy</v>
      </c>
      <c r="Q29" s="185" t="str">
        <f>IF(Cooking!J22="","",Cooking!J22)</f>
        <v/>
      </c>
      <c r="R29" s="78"/>
      <c r="S29" s="78"/>
      <c r="T29" s="184" t="str">
        <f>'Emergency Prepedness'!B26</f>
        <v>xvi</v>
      </c>
      <c r="U29" s="188" t="str">
        <f>'Emergency Prepedness'!C26</f>
        <v>Nuclear power plant emergency.</v>
      </c>
      <c r="V29" s="185" t="str">
        <f>IF('Emergency Prepedness'!J26="","",'Emergency Prepedness'!J26)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Life'!J5="","",'Family Life'!J5)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Management'!J20="","",'Personal Management'!J20)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World'!J12="","",'Citizenship in the World'!J12)</f>
        <v/>
      </c>
      <c r="N30" s="78"/>
      <c r="O30" s="184" t="str">
        <f>Cooking!B23</f>
        <v>2b</v>
      </c>
      <c r="P30" s="183" t="str">
        <f>Cooking!C23</f>
        <v>Explain why you should limit your intake of oils and sugars.</v>
      </c>
      <c r="Q30" s="185" t="str">
        <f>IF(Cooking!J23="","",Cooking!J23)</f>
        <v/>
      </c>
      <c r="R30" s="78"/>
      <c r="S30" s="78"/>
      <c r="T30" s="184" t="str">
        <f>'Emergency Prepedness'!B27</f>
        <v>xvii</v>
      </c>
      <c r="U30" s="188" t="str">
        <f>'Emergency Prepedness'!C27</f>
        <v>Avalanche (Snowslide or rockslide).</v>
      </c>
      <c r="V30" s="185" t="str">
        <f>IF('Emergency Prepedness'!J27="","",'Emergency Prepedness'!J27)</f>
        <v/>
      </c>
      <c r="W30" s="78"/>
      <c r="X30" s="78"/>
      <c r="Y30" s="313"/>
      <c r="Z30" s="290"/>
      <c r="AA30" s="314"/>
      <c r="AB30" s="78"/>
      <c r="AC30" s="78"/>
      <c r="AD30" s="186">
        <f>Lifesaving!B5</f>
        <v>2</v>
      </c>
      <c r="AE30" s="183" t="str">
        <f>Lifesaving!C5</f>
        <v>Explain the following:</v>
      </c>
      <c r="AF30" s="187" t="str">
        <f>IF(Lifesaving!J5="","",Lifesaving!J5)</f>
        <v/>
      </c>
      <c r="AG30" s="78"/>
      <c r="AH30" s="78"/>
      <c r="AI30" s="186" t="str">
        <f>'Personal Management'!B21</f>
        <v>h</v>
      </c>
      <c r="AJ30" s="188" t="str">
        <f>'Personal Management'!C21</f>
        <v>What you can do to better manage your money.</v>
      </c>
      <c r="AK30" s="187" t="str">
        <f>IF('Personal Management'!J21="","",'Personal Management'!J21)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(2014)'!J18="", "", 'Camping (2014)'!J18)</f>
        <v/>
      </c>
      <c r="H31" s="162"/>
      <c r="I31" s="162"/>
      <c r="J31" s="190" t="str">
        <f>'Citizenship in the World'!B13</f>
        <v>5c</v>
      </c>
      <c r="K31" s="189" t="str">
        <f>'Citizenship in the World'!C13</f>
        <v>Show on a world map countries that use each of these five different forms of government</v>
      </c>
      <c r="L31" s="191" t="str">
        <f>IF('Citizenship in the World'!J13="","",'Citizenship in the World'!J13)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IF(Cooking!J24="","",Cooking!J24)</f>
        <v/>
      </c>
      <c r="R31" s="162"/>
      <c r="S31" s="162"/>
      <c r="T31" s="184" t="str">
        <f>'Emergency Prepedness'!B28</f>
        <v>xviii</v>
      </c>
      <c r="U31" s="188" t="str">
        <f>'Emergency Prepedness'!C28</f>
        <v>Violence in a public place.</v>
      </c>
      <c r="V31" s="185" t="str">
        <f>IF('Emergency Prepedness'!J28="","",'Emergency Prepedness'!J28)</f>
        <v/>
      </c>
      <c r="W31" s="162"/>
      <c r="X31" s="162"/>
      <c r="Y31" s="313"/>
      <c r="Z31" s="290"/>
      <c r="AA31" s="314"/>
      <c r="AB31" s="162"/>
      <c r="AC31" s="162"/>
      <c r="AD31" s="186" t="str">
        <f>Lifesaving!B6</f>
        <v>a</v>
      </c>
      <c r="AE31" s="188" t="str">
        <f>Lifesaving!C6</f>
        <v>Common drowning situations and how to prevent them.</v>
      </c>
      <c r="AF31" s="187" t="str">
        <f>IF(Lifesaving!J6="","",Lifesaving!J6)</f>
        <v/>
      </c>
      <c r="AG31" s="162"/>
      <c r="AH31" s="162"/>
      <c r="AI31" s="186" t="str">
        <f>'Personal Management'!B22</f>
        <v>4a</v>
      </c>
      <c r="AJ31" s="183" t="str">
        <f>'Personal Management'!C22</f>
        <v>Explain the differences between saving and investing, including reasons for using one over the other.</v>
      </c>
      <c r="AK31" s="187" t="str">
        <f>IF('Personal Management'!J22="","",'Personal Management'!J22)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World'!J14="","",'Citizenship in the World'!J14)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Prepedness'!J29="","",'Emergency Prepedness'!J29)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Life'!J6="","",'Family Life'!J6)</f>
        <v/>
      </c>
      <c r="AB32" s="162"/>
      <c r="AC32" s="162"/>
      <c r="AD32" s="186" t="str">
        <f>Lifesaving!B7</f>
        <v>b</v>
      </c>
      <c r="AE32" s="188" t="str">
        <f>Lifesaving!C7</f>
        <v>How to identify persons in the water who need assistance.</v>
      </c>
      <c r="AF32" s="187" t="str">
        <f>IF(Lifesaving!J7="","",Lifesaving!J7)</f>
        <v/>
      </c>
      <c r="AG32" s="162"/>
      <c r="AH32" s="162"/>
      <c r="AI32" s="186" t="str">
        <f>'Personal Management'!B23</f>
        <v>4b</v>
      </c>
      <c r="AJ32" s="183" t="str">
        <f>'Personal Management'!C23</f>
        <v>Explain the concepts of return on investment and risk.</v>
      </c>
      <c r="AK32" s="187" t="str">
        <f>IF('Personal Management'!J23="","",'Personal Management'!J23)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World'!J15="","",'Citizenship in the World'!J15)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IF(Lifesaving!J8="","",Lifesaving!J8)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Management'!J24="","",'Personal Management'!J24)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(2014)'!J19="", "", 'Camping (2014)'!J19)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IF(Cooking!J25="","",Cooking!J25)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IF(Lifesaving!J9="","",Lifesaving!J9)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IF(Swimming!J3="","",Swimming!J3)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(2014)'!J20="", "", 'Camping (2014)'!J20)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Life'!J7="","",'Family Life'!J7)</f>
        <v/>
      </c>
      <c r="AB35" s="162"/>
      <c r="AC35" s="162"/>
      <c r="AD35" s="186" t="str">
        <f>Lifesaving!B10</f>
        <v>e</v>
      </c>
      <c r="AE35" s="188" t="str">
        <f>Lifesaving!C10</f>
        <v>Situations for which in-water rescues should not be undertaken.</v>
      </c>
      <c r="AF35" s="187" t="str">
        <f>IF(Lifesaving!J10="","",Lifesaving!J10)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Management'!J25="","",'Personal Management'!J25)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(2014)'!J21="", "", 'Camping (2014)'!J21)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IF(Cooking!J26="","",Cooking!J26)</f>
        <v/>
      </c>
      <c r="R36" s="162"/>
      <c r="S36" s="162"/>
      <c r="T36" s="184">
        <f>'Emergency Prepedness'!B30</f>
        <v>3</v>
      </c>
      <c r="U36" s="183" t="str">
        <f>'Emergency Prepedness'!C30</f>
        <v>Show how you could safely save a person from the following:</v>
      </c>
      <c r="V36" s="185" t="str">
        <f>IF('Emergency Prepedness'!J30="","",'Emergency Prepedness'!J30)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IF(Lifesaving!J11="","",Lifesaving!J11)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IF(Swimming!J4="","",Swimming!J4)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Prepedness'!J31="","",'Emergency Prepedness'!J31)</f>
        <v/>
      </c>
      <c r="W37" s="162"/>
      <c r="X37" s="162"/>
      <c r="Y37" s="184" t="str">
        <f>'Family Life'!B8</f>
        <v>a</v>
      </c>
      <c r="Z37" s="188" t="str">
        <f>'Family Life'!C8</f>
        <v>The objective or goal of the project</v>
      </c>
      <c r="AA37" s="185" t="str">
        <f>IF('Family Life'!J8="","",'Family Life'!J8)</f>
        <v/>
      </c>
      <c r="AB37" s="162"/>
      <c r="AC37" s="162"/>
      <c r="AD37" s="291"/>
      <c r="AE37" s="290"/>
      <c r="AF37" s="292"/>
      <c r="AG37" s="162"/>
      <c r="AH37" s="162"/>
      <c r="AI37" s="186" t="str">
        <f>'Personal Management'!B26</f>
        <v>a</v>
      </c>
      <c r="AJ37" s="188" t="str">
        <f>'Personal Management'!C26</f>
        <v>Current price.</v>
      </c>
      <c r="AK37" s="187" t="str">
        <f>IF('Personal Management'!J26="","",'Personal Management'!J26)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Prepedness'!J32="","",'Emergency Prepedness'!J32)</f>
        <v/>
      </c>
      <c r="W38" s="163"/>
      <c r="X38" s="163"/>
      <c r="Y38" s="184" t="str">
        <f>'Family Life'!B9</f>
        <v>b</v>
      </c>
      <c r="Z38" s="188" t="str">
        <f>'Family Life'!C9</f>
        <v>how individual members of your family participated</v>
      </c>
      <c r="AA38" s="185" t="str">
        <f>IF('Family Life'!J9="","",'Family Life'!J9)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IF(Lifesaving!J12="","",Lifesaving!J12)</f>
        <v/>
      </c>
      <c r="AG38" s="163"/>
      <c r="AH38" s="163"/>
      <c r="AI38" s="186" t="str">
        <f>'Personal Management'!B27</f>
        <v>b</v>
      </c>
      <c r="AJ38" s="188" t="str">
        <f>'Personal Management'!C27</f>
        <v>How much the price changed from the previous day.</v>
      </c>
      <c r="AK38" s="187" t="str">
        <f>IF('Personal Management'!J27="","",'Personal Management'!J27)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(2014)'!J22="", "", 'Camping (2014)'!J22)</f>
        <v/>
      </c>
      <c r="H39" s="163"/>
      <c r="I39" s="163"/>
      <c r="J39" s="190" t="str">
        <f>'Citizenship in the World'!B16</f>
        <v>6c</v>
      </c>
      <c r="K39" s="189" t="str">
        <f>'Citizenship in the World'!C16</f>
        <v>Explain the purpose of a passport and visa for international travel.</v>
      </c>
      <c r="L39" s="191" t="str">
        <f>IF('Citizenship in the World'!J16="","",'Citizenship in the World'!J16)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IF(Cooking!J27="","",Cooking!J27)</f>
        <v/>
      </c>
      <c r="R39" s="163"/>
      <c r="S39" s="163"/>
      <c r="T39" s="184" t="str">
        <f>'Emergency Prepedness'!B33</f>
        <v>c</v>
      </c>
      <c r="U39" s="188" t="str">
        <f>'Emergency Prepedness'!C33</f>
        <v>Clothes on fire.</v>
      </c>
      <c r="V39" s="185" t="str">
        <f>IF('Emergency Prepedness'!J33="","",'Emergency Prepedness'!J33)</f>
        <v/>
      </c>
      <c r="W39" s="163"/>
      <c r="X39" s="163"/>
      <c r="Y39" s="184" t="str">
        <f>'Family Life'!B10</f>
        <v>c</v>
      </c>
      <c r="Z39" s="188" t="str">
        <f>'Family Life'!C10</f>
        <v>The results of the project</v>
      </c>
      <c r="AA39" s="185" t="str">
        <f>IF('Family Life'!J10="","",'Family Life'!J10)</f>
        <v/>
      </c>
      <c r="AB39" s="163"/>
      <c r="AC39" s="163"/>
      <c r="AD39" s="291"/>
      <c r="AE39" s="290"/>
      <c r="AF39" s="292"/>
      <c r="AG39" s="163"/>
      <c r="AH39" s="163"/>
      <c r="AI39" s="186" t="str">
        <f>'Personal Management'!B28</f>
        <v>c</v>
      </c>
      <c r="AJ39" s="188" t="str">
        <f>'Personal Management'!C28</f>
        <v>The 52-week high and the 52-week low prices.</v>
      </c>
      <c r="AK39" s="187" t="str">
        <f>IF('Personal Management'!J28="","",'Personal Management'!J28)</f>
        <v/>
      </c>
      <c r="AL39" s="163"/>
      <c r="AM39" s="163"/>
      <c r="AN39" s="186">
        <f>Swimming!B5</f>
        <v>2</v>
      </c>
      <c r="AO39" s="183" t="str">
        <f>Swimming!C5</f>
        <v>Before doing the following requirements, successfully complete the BSA swimmer test.</v>
      </c>
      <c r="AP39" s="187" t="str">
        <f>IF(Swimming!J5="","",Swimming!J5)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(2014)'!J23="", "", 'Camping (2014)'!J23)</f>
        <v/>
      </c>
      <c r="H40" s="163"/>
      <c r="I40" s="163"/>
      <c r="J40" s="190">
        <f>'Citizenship in the World'!B17</f>
        <v>7</v>
      </c>
      <c r="K40" s="189" t="str">
        <f>'Citizenship in the World'!C17</f>
        <v>Do TWO of the following and share with your counselor what you have learned:</v>
      </c>
      <c r="L40" s="191" t="str">
        <f>IF('Citizenship in the World'!J17="","",'Citizenship in the World'!J17)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Prepedness'!J34="","",'Emergency Prepedness'!J34)</f>
        <v/>
      </c>
      <c r="W40" s="163"/>
      <c r="X40" s="163"/>
      <c r="Y40" s="184" t="str">
        <f>'Family Life'!B11</f>
        <v>6a</v>
      </c>
      <c r="Z40" s="183" t="str">
        <f>'Family Life'!C11</f>
        <v>Discuss with your merit badge counselor how to plan and carry out a family meeting.</v>
      </c>
      <c r="AA40" s="185" t="str">
        <f>IF('Family Life'!J11="","",'Family Life'!J11)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Management'!J29="","",'Personal Management'!J29)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IF(Swimming!J6="","",Swimming!J6)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(2014)'!J24="", "", 'Camping (2014)'!J24)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World'!J18="","",'Citizenship in the World'!J18)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Prepedness'!J35="","",'Emergency Prepedness'!J35)</f>
        <v/>
      </c>
      <c r="W41" s="163"/>
      <c r="X41" s="163"/>
      <c r="Y41" s="184" t="str">
        <f>'Family Life'!B12</f>
        <v>6b</v>
      </c>
      <c r="Z41" s="183" t="str">
        <f>'Family Life'!C12</f>
        <v>After this discussion, plan and carry out a family meeting to include the following subjects:</v>
      </c>
      <c r="AA41" s="185" t="str">
        <f>IF('Family Life'!J12="","",'Family Life'!J12)</f>
        <v/>
      </c>
      <c r="AB41" s="163"/>
      <c r="AC41" s="163"/>
      <c r="AD41" s="186">
        <f>Lifesaving!B13</f>
        <v>5</v>
      </c>
      <c r="AE41" s="183" t="str">
        <f>Lifesaving!C13</f>
        <v>Show or explain the use of rowboats, canoes, or other small craft in performing rescues.</v>
      </c>
      <c r="AF41" s="187" t="str">
        <f>IF(Lifesaving!J13="","",Lifesaving!J13)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(2014)'!J25="", "", 'Camping (2014)'!J25)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IF(Cooking!J28="","",Cooking!J28)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Prepedness'!J36="","",'Emergency Prepedness'!J36)</f>
        <v/>
      </c>
      <c r="W42" s="163"/>
      <c r="X42" s="163"/>
      <c r="Y42" s="313" t="str">
        <f>'Family Life'!B13</f>
        <v>i</v>
      </c>
      <c r="Z42" s="315" t="str">
        <f>'Family Life'!C13</f>
        <v>Avoiding substance abuse, including tobacco, alcohol, and drugs, all of which negatively affect your health and well-being.</v>
      </c>
      <c r="AA42" s="314" t="str">
        <f>IF('Family Life'!J13="","",'Family Life'!J13)</f>
        <v/>
      </c>
      <c r="AB42" s="163"/>
      <c r="AC42" s="163"/>
      <c r="AD42" s="291">
        <f>Lifesaving!B14</f>
        <v>6</v>
      </c>
      <c r="AE42" s="290" t="str">
        <f>Lifesaving!C14</f>
        <v>List various items that can be used as rescue aids in a noncontact swimming rescue. Explain why buoyant aids are preferred.</v>
      </c>
      <c r="AF42" s="292" t="str">
        <f>IF(Lifesaving!J14="","",Lifesaving!J14)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(2014)'!J26="", "", 'Camping (2014)'!J26)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World'!J19="","",'Citizenship in the World'!J19)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Management'!J30="","",'Personal Management'!J30)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IF(Swimming!J7="","",Swimming!J7)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(2014)'!J27="", "", 'Camping (2014)'!J27)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Life'!J14="","",'Family Life'!J14)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IF(Lifesaving!J15="","",Lifesaving!J15)</f>
        <v/>
      </c>
      <c r="AG44" s="163"/>
      <c r="AH44" s="163"/>
      <c r="AI44" s="186" t="str">
        <f>'Personal Management'!B31</f>
        <v>b</v>
      </c>
      <c r="AJ44" s="188" t="str">
        <f>'Personal Management'!C31</f>
        <v>Mutual funds.</v>
      </c>
      <c r="AK44" s="187" t="str">
        <f>IF('Personal Management'!J31="","",'Personal Management'!J31)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IF(Cooking!J29="","",Cooking!J29)</f>
        <v/>
      </c>
      <c r="R45" s="163"/>
      <c r="S45" s="163"/>
      <c r="T45" s="184" t="str">
        <f>'Emergency Prepedness'!B37</f>
        <v>6a</v>
      </c>
      <c r="U45" s="183" t="str">
        <f>'Emergency Prepedness'!C37</f>
        <v>Describe the National Incident Management System (NIMS)/Incident Command System (ICS)</v>
      </c>
      <c r="V45" s="185" t="str">
        <f>IF('Emergency Prepedness'!J37="","",'Emergency Prepedness'!J37)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Management'!J32="","",'Personal Management'!J32)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World'!J20="","",'Citizenship in the World'!J20)</f>
        <v/>
      </c>
      <c r="M46"/>
      <c r="N46" s="164"/>
      <c r="O46" s="184" t="str">
        <f>Cooking!B30</f>
        <v>4c</v>
      </c>
      <c r="P46" s="183" t="str">
        <f>Cooking!C30</f>
        <v>Discuss how the Outdoor Code and no-trace principles pertain to cooking in the outdoors.</v>
      </c>
      <c r="Q46" s="185" t="str">
        <f>IF(Cooking!J30="","",Cooking!J30)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Prepedness'!J38="","",'Emergency Prepedness'!J38)</f>
        <v/>
      </c>
      <c r="W46" s="164"/>
      <c r="X46" s="164"/>
      <c r="Y46" s="184" t="str">
        <f>'Family Life'!B15</f>
        <v>iii</v>
      </c>
      <c r="Z46" s="188" t="str">
        <f>'Family Life'!C15</f>
        <v>How your chores in requirement 3 contributed to your role in the family.</v>
      </c>
      <c r="AA46" s="185" t="str">
        <f>IF('Family Life'!J15="","",'Family Life'!J15)</f>
        <v/>
      </c>
      <c r="AB46" s="164"/>
      <c r="AC46" s="164"/>
      <c r="AD46" s="291"/>
      <c r="AE46" s="290"/>
      <c r="AF46" s="292"/>
      <c r="AG46" s="164"/>
      <c r="AH46" s="164"/>
      <c r="AI46" s="186" t="str">
        <f>'Personal Management'!B33</f>
        <v>d</v>
      </c>
      <c r="AJ46" s="188" t="str">
        <f>'Personal Management'!C33</f>
        <v>Certificate of deposit (CD).</v>
      </c>
      <c r="AK46" s="187" t="str">
        <f>IF('Personal Management'!J33="","",'Personal Management'!J33)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(2014)'!J28="", "", 'Camping (2014)'!J28)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IF(Cooking!J31="","",Cooking!J31)</f>
        <v/>
      </c>
      <c r="R47" s="164"/>
      <c r="S47" s="164"/>
      <c r="T47" s="313"/>
      <c r="U47" s="290"/>
      <c r="V47" s="314"/>
      <c r="W47" s="164"/>
      <c r="X47" s="164"/>
      <c r="Y47" s="184" t="str">
        <f>'Family Life'!B16</f>
        <v>iv</v>
      </c>
      <c r="Z47" s="188" t="str">
        <f>'Family Life'!C16</f>
        <v>Personal and family finances.</v>
      </c>
      <c r="AA47" s="185" t="str">
        <f>IF('Family Life'!J16="","",'Family Life'!J16)</f>
        <v/>
      </c>
      <c r="AB47" s="164"/>
      <c r="AC47" s="164"/>
      <c r="AD47" s="186" t="str">
        <f>Lifesaving!B16</f>
        <v>7a</v>
      </c>
      <c r="AE47" s="183" t="str">
        <f>Lifesaving!C16</f>
        <v>Present a rescue tube to the subject, release it, and escort the victim to safety.</v>
      </c>
      <c r="AF47" s="187" t="str">
        <f>IF(Lifesaving!J16="","",Lifesaving!J16)</f>
        <v/>
      </c>
      <c r="AG47" s="164"/>
      <c r="AH47" s="164"/>
      <c r="AI47" s="186" t="str">
        <f>'Personal Management'!B34</f>
        <v>e</v>
      </c>
      <c r="AJ47" s="188" t="str">
        <f>'Personal Management'!C34</f>
        <v>Savings account or U.S. savings bond.</v>
      </c>
      <c r="AK47" s="187" t="str">
        <f>IF('Personal Management'!J34="","",'Personal Management'!J34)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IF(Swimming!J8="","",Swimming!J8)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World'!J21="","",'Citizenship in the World'!J21)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Life'!J17="","",'Family Life'!J17)</f>
        <v/>
      </c>
      <c r="AB48" s="164"/>
      <c r="AC48" s="164"/>
      <c r="AD48" s="186" t="str">
        <f>Lifesaving!B17</f>
        <v>7b</v>
      </c>
      <c r="AE48" s="183" t="str">
        <f>Lifesaving!C17</f>
        <v>Present a rescue tube to the subject and use it to tow the victim to safety.</v>
      </c>
      <c r="AF48" s="187" t="str">
        <f>IF(Lifesaving!J17="","",Lifesaving!J17)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Management'!J35="","",'Personal Management'!J35)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World'!J22="","",'Citizenship in the World'!J22)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Life'!J18="","",'Family Life'!J18)</f>
        <v/>
      </c>
      <c r="AB49" s="164"/>
      <c r="AC49" s="164"/>
      <c r="AD49" s="291" t="str">
        <f>Lifesaving!B18</f>
        <v>7c</v>
      </c>
      <c r="AE49" s="290" t="str">
        <f>Lifesaving!C18</f>
        <v>Present a buoyant aid other than a rescue tube to the subject, release it, and escort the victim to safety.</v>
      </c>
      <c r="AF49" s="292" t="str">
        <f>IF(Lifesaving!J18="","",Lifesaving!J18)</f>
        <v/>
      </c>
      <c r="AG49" s="164"/>
      <c r="AH49" s="164"/>
      <c r="AI49" s="291"/>
      <c r="AJ49" s="290"/>
      <c r="AK49" s="292"/>
      <c r="AL49" s="164"/>
      <c r="AM49" s="164"/>
      <c r="AN49" s="186" t="str">
        <f>Swimming!B9</f>
        <v>5a</v>
      </c>
      <c r="AO49" s="183" t="str">
        <f>Swimming!C9</f>
        <v>Float face up in a resting position for at least one minute.</v>
      </c>
      <c r="AP49" s="187" t="str">
        <f>IF(Swimming!J9="","",Swimming!J9)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(2014)'!J29="", "", 'Camping (2014)'!J29)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Prepedness'!J39="","",'Emergency Prepedness'!J39)</f>
        <v/>
      </c>
      <c r="W50" s="164"/>
      <c r="X50" s="164"/>
      <c r="Y50" s="184" t="str">
        <f>'Family Life'!B19</f>
        <v>vii</v>
      </c>
      <c r="Z50" s="188" t="str">
        <f>'Family Life'!C19</f>
        <v>Good etiquette and manners.</v>
      </c>
      <c r="AA50" s="185" t="str">
        <f>IF('Family Life'!J19="","",'Family Life'!J19)</f>
        <v/>
      </c>
      <c r="AB50" s="164"/>
      <c r="AC50" s="164"/>
      <c r="AD50" s="291"/>
      <c r="AE50" s="290"/>
      <c r="AF50" s="292"/>
      <c r="AG50" s="164"/>
      <c r="AH50" s="164"/>
      <c r="AI50" s="186" t="str">
        <f>'Personal Management'!B36</f>
        <v>7b</v>
      </c>
      <c r="AJ50" s="183" t="str">
        <f>'Personal Management'!C36</f>
        <v>Explain the different ways to borrow money.</v>
      </c>
      <c r="AK50" s="187" t="str">
        <f>IF('Personal Management'!J36="","",'Personal Management'!J36)</f>
        <v/>
      </c>
      <c r="AL50" s="164"/>
      <c r="AM50" s="164"/>
      <c r="AN50" s="186" t="str">
        <f>Swimming!B10</f>
        <v>5b</v>
      </c>
      <c r="AO50" s="183" t="str">
        <f>Swimming!C10</f>
        <v>Demonstrate survival floating for at least five minutes.</v>
      </c>
      <c r="AP50" s="187" t="str">
        <f>IF(Swimming!J10="","",Swimming!J10)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IF(Cooking!J32="","",Cooking!J32)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Life'!J20="","",'Family Life'!J20)</f>
        <v/>
      </c>
      <c r="AB51" s="164"/>
      <c r="AC51" s="164"/>
      <c r="AD51" s="186" t="str">
        <f>Lifesaving!B19</f>
        <v>7d</v>
      </c>
      <c r="AE51" s="183" t="str">
        <f>Lifesaving!C19</f>
        <v>Present a buoyant aid other than a rescue tube to the subject and use it to tow the victim to safety.</v>
      </c>
      <c r="AF51" s="187" t="str">
        <f>IF(Lifesaving!J19="","",Lifesaving!J19)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Management'!J37="","",'Personal Management'!J37)</f>
        <v/>
      </c>
      <c r="AL51" s="164"/>
      <c r="AM51" s="164"/>
      <c r="AN51" s="291" t="str">
        <f>Swimming!B11</f>
        <v>5c</v>
      </c>
      <c r="AO51" s="290" t="str">
        <f>Swimming!C11</f>
        <v>While wearing a properly fitted U.S. Coast Guard approved life jacket, demonstrate the HELP and huddle positions. Explain their purposes.</v>
      </c>
      <c r="AP51" s="292" t="str">
        <f>IF(Swimming!J11="","",Swimming!J11)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IF(Lifesaving!J20="","",Lifesaving!J20)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IF(Cooking!J33="","",Cooking!J33)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Life'!J21="","",'Family Life'!J21)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IF(Swimming!J12="","",Swimming!J12)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(2014)'!J30="", "", 'Camping (2014)'!J30)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IF(Cooking!J34="","",Cooking!J34)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Prepedness'!J40="","",'Emergency Prepedness'!J40)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Management'!J38="","",'Personal Management'!J38)</f>
        <v/>
      </c>
      <c r="AL54" s="164"/>
      <c r="AM54" s="164"/>
      <c r="AN54" s="186">
        <f>Swimming!B13</f>
        <v>6</v>
      </c>
      <c r="AO54" s="183" t="str">
        <f>Swimming!C13</f>
        <v>In water over your head, but not to exceed 10 feet, do each of the following:</v>
      </c>
      <c r="AP54" s="187" t="str">
        <f>IF(Swimming!J13="","",Swimming!J13)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IF(Lifesaving!J21="","",Lifesaving!J21)</f>
        <v/>
      </c>
      <c r="AG55" s="164"/>
      <c r="AH55" s="164"/>
      <c r="AI55" s="186" t="str">
        <f>'Personal Management'!B39</f>
        <v>7e</v>
      </c>
      <c r="AJ55" s="183" t="str">
        <f>'Personal Management'!C39</f>
        <v>Explain ways to reduce or eliminate debt.</v>
      </c>
      <c r="AK55" s="187" t="str">
        <f>IF('Personal Management'!J39="","",'Personal Management'!J39)</f>
        <v/>
      </c>
      <c r="AL55" s="164"/>
      <c r="AM55" s="164"/>
      <c r="AN55" s="186" t="str">
        <f>Swimming!B14</f>
        <v>a</v>
      </c>
      <c r="AO55" s="188" t="str">
        <f>Swimming!C14</f>
        <v>Use the feet first method of surface diving and bring an object up from the bottom.</v>
      </c>
      <c r="AP55" s="187" t="str">
        <f>IF(Swimming!J14="","",Swimming!J14)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(2014)'!J31="", "", 'Camping (2014)'!J31)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Prepedness'!J41="","",'Emergency Prepedness'!J41)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IF(Lifesaving!J22="","",Lifesaving!J22)</f>
        <v/>
      </c>
      <c r="AG56" s="164"/>
      <c r="AH56" s="164"/>
      <c r="AI56" s="291">
        <f>'Personal Management'!B40</f>
        <v>8</v>
      </c>
      <c r="AJ56" s="315" t="str">
        <f>'Personal Management'!C40</f>
        <v>Demonstrate to your merit badge counselor your understanding of time management by doing the following:</v>
      </c>
      <c r="AK56" s="292" t="str">
        <f>IF('Personal Management'!J40="","",'Personal Management'!J40)</f>
        <v/>
      </c>
      <c r="AL56" s="164"/>
      <c r="AM56" s="164"/>
      <c r="AN56" s="186" t="str">
        <f>Swimming!B15</f>
        <v>b</v>
      </c>
      <c r="AO56" s="188" t="str">
        <f>Swimming!C15</f>
        <v>Do a headfirst surface dive (pike or tuck), and bring the object up again.</v>
      </c>
      <c r="AP56" s="187" t="str">
        <f>IF(Swimming!J15="","",Swimming!J15)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(2014)'!J32="", "", 'Camping (2014)'!J32)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IF(Cooking!J35="","",Cooking!J35)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IF(Lifesaving!J23="","",Lifesaving!J23)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IF(Swimming!J16="","",Swimming!J16)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(2014)'!J33="", "", 'Camping (2014)'!J33)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Prepedness'!J42="","",'Emergency Prepedness'!J42)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Management'!J41="","",'Personal Management'!J41)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(2014)'!J34="", "", 'Camping (2014)'!J34)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IF(Cooking!J36="","",Cooking!J36)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IF(Lifesaving!J24="","",Lifesaving!J24)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IF(Swimming!J17="","",Swimming!J17)</f>
        <v/>
      </c>
      <c r="AQ59" s="63"/>
    </row>
    <row r="60" spans="4:48" x14ac:dyDescent="0.15">
      <c r="D60" s="63"/>
      <c r="E60" s="190">
        <f>'Camping (2014)'!B35</f>
        <v>5</v>
      </c>
      <c r="F60" s="197" t="str">
        <f>'Camping (2014)'!C35</f>
        <v>Plan and carry out an overnight snow camping experience.</v>
      </c>
      <c r="G60" s="191" t="str">
        <f>IF('Camping (2014)'!J35="", "", 'Camping (2014)'!J35)</f>
        <v/>
      </c>
      <c r="H60" s="63"/>
      <c r="I60" s="63"/>
      <c r="N60" s="63"/>
      <c r="O60" s="313"/>
      <c r="P60" s="315"/>
      <c r="Q60" s="314"/>
      <c r="R60" s="63"/>
      <c r="S60" s="63"/>
      <c r="T60" s="184" t="str">
        <f>'Emergency Prepedness'!B43</f>
        <v>i</v>
      </c>
      <c r="U60" s="188" t="str">
        <f>'Emergency Prepedness'!C43</f>
        <v>Crowd and traffic control.</v>
      </c>
      <c r="V60" s="185" t="str">
        <f>IF('Emergency Prepedness'!J43="","",'Emergency Prepedness'!J43)</f>
        <v/>
      </c>
      <c r="W60" s="63"/>
      <c r="X60" s="63"/>
      <c r="AB60" s="63"/>
      <c r="AC60" s="63"/>
      <c r="AD60" s="291" t="str">
        <f>Lifesaving!B25</f>
        <v>9c</v>
      </c>
      <c r="AE60" s="290" t="str">
        <f>Lifesaving!C25</f>
        <v>Perform a cross-chest carry for an exhausted, passive victim who does not respond to instructions to aid himself.</v>
      </c>
      <c r="AF60" s="292" t="str">
        <f>IF(Lifesaving!J25="","",Lifesaving!J25)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Management'!J42="","",'Personal Management'!J42)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(2014)'!J36="", "", 'Camping (2014)'!J36)</f>
        <v/>
      </c>
      <c r="H61" s="63"/>
      <c r="I61" s="63"/>
      <c r="N61" s="63"/>
      <c r="O61" s="313"/>
      <c r="P61" s="315"/>
      <c r="Q61" s="314"/>
      <c r="R61" s="63"/>
      <c r="S61" s="63"/>
      <c r="T61" s="184" t="str">
        <f>'Emergency Prepedness'!B44</f>
        <v>ii</v>
      </c>
      <c r="U61" s="188" t="str">
        <f>'Emergency Prepedness'!C44</f>
        <v>Messenger service and communication.</v>
      </c>
      <c r="V61" s="185" t="str">
        <f>IF('Emergency Prepedness'!J44="","",'Emergency Prepedness'!J44)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(2014)'!J37="", "", 'Camping (2014)'!J37)</f>
        <v/>
      </c>
      <c r="H62" s="63"/>
      <c r="I62" s="63"/>
      <c r="N62" s="63"/>
      <c r="O62" s="313"/>
      <c r="P62" s="315"/>
      <c r="Q62" s="314"/>
      <c r="R62" s="63"/>
      <c r="S62" s="63"/>
      <c r="T62" s="184" t="str">
        <f>'Emergency Prepedness'!B45</f>
        <v>iii</v>
      </c>
      <c r="U62" s="188" t="str">
        <f>'Emergency Prepedness'!C45</f>
        <v>Collection and distribution services.</v>
      </c>
      <c r="V62" s="185" t="str">
        <f>IF('Emergency Prepedness'!J45="","",'Emergency Prepedness'!J45)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IF(Lifesaving!J26="","",Lifesaving!J26)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IF(Swimming!J18="","",Swimming!J18)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(2014)'!J38="", "", 'Camping (2014)'!J38)</f>
        <v/>
      </c>
      <c r="H63" s="63"/>
      <c r="I63" s="63"/>
      <c r="N63" s="63"/>
      <c r="O63" s="184" t="str">
        <f>Cooking!B37</f>
        <v>f</v>
      </c>
      <c r="P63" s="188" t="str">
        <f>Cooking!C37</f>
        <v>Explain how you kept foods safe and free from cross-contamination.</v>
      </c>
      <c r="Q63" s="185" t="str">
        <f>IF(Cooking!J37="","",Cooking!J37)</f>
        <v/>
      </c>
      <c r="R63" s="63"/>
      <c r="S63" s="63"/>
      <c r="T63" s="184" t="str">
        <f>'Emergency Prepedness'!B46</f>
        <v>iv</v>
      </c>
      <c r="U63" s="188" t="str">
        <f>'Emergency Prepedness'!C46</f>
        <v>Group feeding, shelter, and sanitation</v>
      </c>
      <c r="V63" s="185" t="str">
        <f>IF('Emergency Prepedness'!J46="","",'Emergency Prepedness'!J46)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Management'!J43="","",'Personal Management'!J43)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IF(Cooking!J38="","",Cooking!J38)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Prepedness'!J47="","",'Emergency Prepedness'!J47)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IF(Lifesaving!J27="","",Lifesaving!J27)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Management'!J44="","",'Personal Management'!J44)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IF(Cooking!J39="","",Cooking!J39)</f>
        <v/>
      </c>
      <c r="R67" s="66"/>
      <c r="S67" s="66"/>
      <c r="T67" s="184">
        <f>'Emergency Prepedness'!B48</f>
        <v>9</v>
      </c>
      <c r="U67" s="183" t="str">
        <f>'Emergency Prepedness'!C48</f>
        <v>Do ONE of the following:</v>
      </c>
      <c r="V67" s="185" t="str">
        <f>IF('Emergency Prepedness'!J48="","",'Emergency Prepedness'!J48)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Prepedness'!J49="","",'Emergency Prepedness'!J49)</f>
        <v/>
      </c>
      <c r="W68" s="66"/>
      <c r="X68" s="66"/>
      <c r="AB68" s="66"/>
      <c r="AC68" s="66"/>
      <c r="AD68" s="186" t="str">
        <f>Lifesaving!B28</f>
        <v>11a</v>
      </c>
      <c r="AE68" s="183" t="str">
        <f>Lifesaving!C28</f>
        <v>Perform an equipment assist using a buoyant aid.</v>
      </c>
      <c r="AF68" s="187" t="str">
        <f>IF(Lifesaving!J28="","",Lifesaving!J28)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IF(Cooking!J40="","",Cooking!J40)</f>
        <v/>
      </c>
      <c r="R69" s="66"/>
      <c r="S69" s="66"/>
      <c r="T69" s="313"/>
      <c r="U69" s="315"/>
      <c r="V69" s="314"/>
      <c r="W69" s="66"/>
      <c r="X69" s="66"/>
      <c r="AB69" s="66"/>
      <c r="AC69" s="66"/>
      <c r="AD69" s="186" t="str">
        <f>Lifesaving!B29</f>
        <v>11b</v>
      </c>
      <c r="AE69" s="183" t="str">
        <f>Lifesaving!C29</f>
        <v>Perform a front approach and wrist tow.</v>
      </c>
      <c r="AF69" s="187" t="str">
        <f>IF(Lifesaving!J29="","",Lifesaving!J29)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Management'!J45="","",'Personal Management'!J45)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IF(Cooking!J41="","",Cooking!J41)</f>
        <v/>
      </c>
      <c r="R70" s="66"/>
      <c r="S70" s="66"/>
      <c r="T70" s="184" t="str">
        <f>'Emergency Prepedness'!B50</f>
        <v>b</v>
      </c>
      <c r="U70" s="188" t="str">
        <f>'Emergency Prepedness'!C50</f>
        <v>Review or develop a plan of escape for your family in case of fire in your home.</v>
      </c>
      <c r="V70" s="185" t="str">
        <f>IF('Emergency Prepedness'!J50="","",'Emergency Prepedness'!J50)</f>
        <v/>
      </c>
      <c r="W70" s="66"/>
      <c r="X70" s="66"/>
      <c r="AB70" s="66"/>
      <c r="AC70" s="66"/>
      <c r="AD70" s="186" t="str">
        <f>Lifesaving!B30</f>
        <v>11c</v>
      </c>
      <c r="AE70" s="183" t="str">
        <f>Lifesaving!C30</f>
        <v>Perform a rear approach and armpit tow.</v>
      </c>
      <c r="AF70" s="187" t="str">
        <f>IF(Lifesaving!J30="","",Lifesaving!J30)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Prepedness'!J51="","",'Emergency Prepedness'!J51)</f>
        <v/>
      </c>
      <c r="W71" s="66"/>
      <c r="X71" s="66"/>
      <c r="AB71" s="66"/>
      <c r="AC71" s="66"/>
      <c r="AD71" s="186" t="str">
        <f>Lifesaving!B31</f>
        <v>12a</v>
      </c>
      <c r="AE71" s="183" t="str">
        <f>Lifesaving!C31</f>
        <v>Recover a 10-pound weight in 8 to 10 feet of water using a feet first surface dive.</v>
      </c>
      <c r="AF71" s="187" t="str">
        <f>IF(Lifesaving!J31="","",Lifesaving!J31)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IF(Lifesaving!J32="","",Lifesaving!J32)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IF(Cooking!J42="","",Cooking!J42)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IF(Lifesaving!J33="","",Lifesaving!J33)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IF(Lifesaving!J34="","",Lifesaving!J34)</f>
        <v/>
      </c>
      <c r="AG74" s="66"/>
      <c r="AH74" s="66"/>
      <c r="AI74" s="186" t="str">
        <f>'Personal Management'!B46</f>
        <v>a</v>
      </c>
      <c r="AJ74" s="188" t="str">
        <f>'Personal Management'!C46</f>
        <v>Define the project. What is your goal?</v>
      </c>
      <c r="AK74" s="187" t="str">
        <f>IF('Personal Management'!J46="","",'Personal Management'!J46)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IF(Cooking!J43="","",Cooking!J43)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Management'!J47="","",'Personal Management'!J47)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IF(Cooking!J44="","",Cooking!J44)</f>
        <v/>
      </c>
      <c r="R76" s="66"/>
      <c r="S76" s="66"/>
      <c r="W76" s="66"/>
      <c r="X76" s="66"/>
      <c r="AB76" s="66"/>
      <c r="AC76" s="66"/>
      <c r="AD76" s="186" t="str">
        <f>Lifesaving!B35</f>
        <v>14a</v>
      </c>
      <c r="AE76" s="183" t="str">
        <f>Lifesaving!C35</f>
        <v>Explain the signs and symptoms of a spinal injury.</v>
      </c>
      <c r="AF76" s="187" t="str">
        <f>IF(Lifesaving!J35="","",Lifesaving!J35)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IF(Lifesaving!J36="","",Lifesaving!J36)</f>
        <v/>
      </c>
      <c r="AG77" s="98"/>
      <c r="AH77" s="98"/>
      <c r="AI77" s="186" t="str">
        <f>'Personal Management'!B48</f>
        <v>c</v>
      </c>
      <c r="AJ77" s="188" t="str">
        <f>'Personal Management'!C48</f>
        <v>Describe your project.</v>
      </c>
      <c r="AK77" s="187" t="str">
        <f>IF('Personal Management'!J48="","",'Personal Management'!J48)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IF(Lifesaving!J37="","",Lifesaving!J37)</f>
        <v/>
      </c>
      <c r="AG78" s="98"/>
      <c r="AH78" s="98"/>
      <c r="AI78" s="186" t="str">
        <f>'Personal Management'!B49</f>
        <v>d</v>
      </c>
      <c r="AJ78" s="188" t="str">
        <f>'Personal Management'!C49</f>
        <v>Develop a list of resources. Identify how these resources will help you achieve your goal.</v>
      </c>
      <c r="AK78" s="187" t="str">
        <f>IF('Personal Management'!J49="","",'Personal Management'!J49)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IF(Lifesaving!J38="","",Lifesaving!J38)</f>
        <v/>
      </c>
      <c r="AG79" s="98"/>
      <c r="AH79" s="98"/>
      <c r="AI79" s="186" t="str">
        <f>'Personal Management'!B50</f>
        <v>e</v>
      </c>
      <c r="AJ79" s="188" t="str">
        <f>'Personal Management'!C50</f>
        <v>Develop a budget for your project.</v>
      </c>
      <c r="AK79" s="187" t="str">
        <f>IF('Personal Management'!J50="","",'Personal Management'!J50)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IF(Cooking!J45="","",Cooking!J45)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Management'!J51="","",'Personal Management'!J51)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IF(Cooking!J46="","",Cooking!J46)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Management'!J52="","",'Personal Management'!J52)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Community'!J3="", "", 'Citizenship in the Community'!J3)</f>
        <v/>
      </c>
      <c r="H87" s="66"/>
      <c r="I87" s="66"/>
      <c r="J87" s="186">
        <f>Communication!B3</f>
        <v>1</v>
      </c>
      <c r="K87" s="195" t="str">
        <f>Communication!C3</f>
        <v>Do ONE</v>
      </c>
      <c r="L87" s="187" t="str">
        <f>IF(Communication!J3="","",Communication!J3)</f>
        <v/>
      </c>
      <c r="N87" s="66"/>
      <c r="O87" s="313" t="str">
        <f>Cooking!B47</f>
        <v>a</v>
      </c>
      <c r="P87" s="290" t="str">
        <f>Cooking!C47</f>
        <v>Create a shopping list for your meals, showing the amount of food needed to prepare and serve each meal, and the cost for each meal.</v>
      </c>
      <c r="Q87" s="314" t="str">
        <f>IF(Cooking!J47="","",Cooking!J47)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Science'!J3="","",'Environmental Science'!J3)</f>
        <v/>
      </c>
      <c r="W87" s="66"/>
      <c r="X87" s="66"/>
      <c r="Y87" s="313">
        <f>'First Aid'!B3</f>
        <v>1</v>
      </c>
      <c r="Z87" s="290" t="str">
        <f>'First Aid'!C3</f>
        <v>Satisfy your counselor that you have current knowledge of all first-aid requirements for Tenderfoot, Second Class, and First Class ranks.</v>
      </c>
      <c r="AA87" s="314" t="str">
        <f>IF('First Aid'!J3="","",'First Aid'!J3)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Fitness'!J3="","",'Personal Fitness'!J3)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IF(Sustainability!J3="","",Sustainability!J3)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IF(Communication!J4="","",Communication!J4)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IF(Cooking!J48="","",Cooking!J48)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Aid'!J4="","",'First Aid'!J4)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Science'!J4="","",'Environmental Science'!J4)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Community'!J4="", "", 'Citizenship in the Community'!J4)</f>
        <v/>
      </c>
      <c r="H91" s="81"/>
      <c r="I91" s="81"/>
      <c r="J91" s="291"/>
      <c r="K91" s="294"/>
      <c r="L91" s="292"/>
      <c r="N91" s="81"/>
      <c r="O91" s="313"/>
      <c r="P91" s="290"/>
      <c r="Q91" s="314"/>
      <c r="R91" s="81"/>
      <c r="T91" s="321"/>
      <c r="U91" s="174" t="str">
        <f>'Environmental Science'!C5</f>
        <v>• Population</v>
      </c>
      <c r="V91" s="185" t="str">
        <f>IF('Environmental Science'!J5="","",'Environmental Science'!J5)</f>
        <v/>
      </c>
      <c r="W91" s="81"/>
      <c r="Y91" s="313" t="str">
        <f>'First Aid'!B5</f>
        <v>2b</v>
      </c>
      <c r="Z91" s="290" t="str">
        <f>'First Aid'!C5</f>
        <v>Define the term triage. Explain the steps necessary to assess and handle a medical emergency until help arrives.</v>
      </c>
      <c r="AA91" s="314" t="str">
        <f>IF('First Aid'!J5="","",'First Aid'!J5)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Community'!J5="", "", 'Citizenship in the Community'!J5)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IF(Cooking!J49="","",Cooking!J49)</f>
        <v/>
      </c>
      <c r="R92" s="66"/>
      <c r="T92" s="321"/>
      <c r="U92" s="174" t="str">
        <f>'Environmental Science'!C6</f>
        <v>• Community</v>
      </c>
      <c r="V92" s="185" t="str">
        <f>IF('Environmental Science'!J6="","",'Environmental Science'!J6)</f>
        <v/>
      </c>
      <c r="W92" s="66"/>
      <c r="Y92" s="313"/>
      <c r="Z92" s="290"/>
      <c r="AA92" s="314"/>
      <c r="AD92" s="186" t="str">
        <f>'Personal Fitness'!B4</f>
        <v>i</v>
      </c>
      <c r="AE92" s="188" t="str">
        <f>'Personal Fitness'!C4</f>
        <v>Why physical exams are important.</v>
      </c>
      <c r="AF92" s="187" t="str">
        <f>IF('Personal Fitness'!J4="","",'Personal Fitness'!J4)</f>
        <v/>
      </c>
      <c r="AG92" s="66"/>
      <c r="AI92" s="186">
        <f>Sustainability!B4</f>
        <v>2</v>
      </c>
      <c r="AJ92" s="183" t="str">
        <f>Sustainability!C4</f>
        <v>Do A and either B OR C of the following:</v>
      </c>
      <c r="AK92" s="187" t="str">
        <f>IF(Sustainability!J4="","",Sustainability!J4)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Science'!J7="","",'Environmental Science'!J7)</f>
        <v/>
      </c>
      <c r="W93" s="66"/>
      <c r="Y93" s="184" t="str">
        <f>'First Aid'!B6</f>
        <v>2c</v>
      </c>
      <c r="Z93" s="183" t="str">
        <f>'First Aid'!C6</f>
        <v>Explain the standard precautions as applied to blood borne pathogens.</v>
      </c>
      <c r="AA93" s="185" t="str">
        <f>IF('First Aid'!J6="","",'First Aid'!J6)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Fitness'!J5="","",'Personal Fitness'!J5)</f>
        <v/>
      </c>
      <c r="AG93" s="66"/>
      <c r="AI93" s="186"/>
      <c r="AJ93" s="183" t="str">
        <f>Sustainability!C5</f>
        <v>Water</v>
      </c>
      <c r="AK93" s="187" t="str">
        <f>IF(Sustainability!J5="","",Sustainability!J5)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Community'!J6="", "", 'Citizenship in the Community'!J6)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IF(Communication!J5="","",Communication!J5)</f>
        <v/>
      </c>
      <c r="N94" s="66"/>
      <c r="O94" s="313"/>
      <c r="P94" s="290"/>
      <c r="Q94" s="314"/>
      <c r="R94" s="66"/>
      <c r="T94" s="321"/>
      <c r="U94" s="174" t="str">
        <f>'Environmental Science'!C8</f>
        <v>• Biosphere</v>
      </c>
      <c r="V94" s="185" t="str">
        <f>IF('Environmental Science'!J8="","",'Environmental Science'!J8)</f>
        <v/>
      </c>
      <c r="W94" s="66"/>
      <c r="Y94" s="184" t="str">
        <f>'First Aid'!B7</f>
        <v>2d</v>
      </c>
      <c r="Z94" s="183" t="str">
        <f>'First Aid'!C7</f>
        <v>Prepare a first-aid kit for your home. Display and discuss its contents with your counselor.</v>
      </c>
      <c r="AA94" s="185" t="str">
        <f>IF('First Aid'!J7="","",'First Aid'!J7)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IF(Sustainability!J6="","",Sustainability!J6)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Community'!J7="", "", 'Citizenship in the Community'!J7)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IF(Cooking!J50="","",Cooking!J50)</f>
        <v/>
      </c>
      <c r="R95" s="66"/>
      <c r="T95" s="321"/>
      <c r="U95" s="174" t="str">
        <f>'Environmental Science'!C9</f>
        <v>• Symbiosis</v>
      </c>
      <c r="V95" s="185" t="str">
        <f>IF('Environmental Science'!J9="","",'Environmental Science'!J9)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Aid'!J8="","",'First Aid'!J8)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Community'!J8="", "", 'Citizenship in the Community'!J8)</f>
        <v/>
      </c>
      <c r="H96" s="66"/>
      <c r="I96" s="66"/>
      <c r="J96" s="291"/>
      <c r="K96" s="294"/>
      <c r="L96" s="292"/>
      <c r="N96" s="66"/>
      <c r="O96" s="313"/>
      <c r="P96" s="290"/>
      <c r="Q96" s="314"/>
      <c r="R96" s="66"/>
      <c r="T96" s="321"/>
      <c r="U96" s="174" t="str">
        <f>'Environmental Science'!C10</f>
        <v>• Niche</v>
      </c>
      <c r="V96" s="185" t="str">
        <f>IF('Environmental Science'!J10="","",'Environmental Science'!J10)</f>
        <v/>
      </c>
      <c r="W96" s="66"/>
      <c r="Y96" s="313"/>
      <c r="Z96" s="290"/>
      <c r="AA96" s="314"/>
      <c r="AD96" s="186" t="str">
        <f>'Personal Fitness'!B6</f>
        <v>iii</v>
      </c>
      <c r="AE96" s="188" t="str">
        <f>'Personal Fitness'!C6</f>
        <v>Diseases that can be prevented and how.</v>
      </c>
      <c r="AF96" s="187" t="str">
        <f>IF('Personal Fitness'!J6="","",'Personal Fitness'!J6)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Science'!J11="","",'Environmental Science'!J11)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Aid'!J9="","",'First Aid'!J9)</f>
        <v/>
      </c>
      <c r="AD97" s="186" t="str">
        <f>'Personal Fitness'!B7</f>
        <v>iv</v>
      </c>
      <c r="AE97" s="188" t="str">
        <f>'Personal Fitness'!C7</f>
        <v>The seven warning signs of cancer.</v>
      </c>
      <c r="AF97" s="187" t="str">
        <f>IF('Personal Fitness'!J7="","",'Personal Fitness'!J7)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Community'!J9="", "", 'Citizenship in the Community'!J9)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IF(Cooking!J51="","",Cooking!J51)</f>
        <v/>
      </c>
      <c r="R98" s="66"/>
      <c r="T98" s="321"/>
      <c r="U98" s="174" t="str">
        <f>'Environmental Science'!C12</f>
        <v>• Conservation</v>
      </c>
      <c r="V98" s="185" t="str">
        <f>IF('Environmental Science'!J12="","",'Environmental Science'!J12)</f>
        <v/>
      </c>
      <c r="W98" s="66"/>
      <c r="Y98" s="313"/>
      <c r="Z98" s="290"/>
      <c r="AA98" s="314"/>
      <c r="AD98" s="186" t="str">
        <f>'Personal Fitness'!B8</f>
        <v>v</v>
      </c>
      <c r="AE98" s="188" t="str">
        <f>'Personal Fitness'!C8</f>
        <v>The youth risk factors that affect cardiovascular fitness in adulthood.</v>
      </c>
      <c r="AF98" s="187" t="str">
        <f>IF('Personal Fitness'!J8="","",'Personal Fitness'!J8)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Science'!J13="","",'Environmental Science'!J13)</f>
        <v/>
      </c>
      <c r="W99" s="66"/>
      <c r="Y99" s="184" t="str">
        <f>'First Aid'!B10</f>
        <v>3c</v>
      </c>
      <c r="Z99" s="183" t="str">
        <f>'First Aid'!C10</f>
        <v>Explain the use of an automated external defibrillator (AED).</v>
      </c>
      <c r="AA99" s="185" t="str">
        <f>IF('First Aid'!J10="","",'First Aid'!J10)</f>
        <v/>
      </c>
      <c r="AD99" s="291" t="str">
        <f>'Personal Fitness'!B9</f>
        <v>1b</v>
      </c>
      <c r="AE99" s="290" t="str">
        <f>'Personal Fitness'!C9</f>
        <v>Have a dental examination. Get a statement saying that your teeth have been checked and cared for. Tell how to care for your teeth.</v>
      </c>
      <c r="AF99" s="292" t="str">
        <f>IF('Personal Fitness'!J9="","",'Personal Fitness'!J9)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IF(Sustainability!J7="","",Sustainability!J7)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Community'!J10="", "", 'Citizenship in the Community'!J10)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IF(Communication!J6="","",Communication!J6)</f>
        <v/>
      </c>
      <c r="N100" s="66"/>
      <c r="O100" s="313"/>
      <c r="P100" s="290"/>
      <c r="Q100" s="314"/>
      <c r="R100" s="66"/>
      <c r="T100" s="321"/>
      <c r="U100" s="174" t="str">
        <f>'Environmental Science'!C14</f>
        <v>• Endangered species</v>
      </c>
      <c r="V100" s="185" t="str">
        <f>IF('Environmental Science'!J14="","",'Environmental Science'!J14)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Aid'!J11="","",'First Aid'!J11)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Science'!J15="","",'Environmental Science'!J15)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Fitness'!J10="","",'Personal Fitness'!J10)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Community'!J11="", "", 'Citizenship in the Community'!J11)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IF(Cooking!J52="","",Cooking!J52)</f>
        <v/>
      </c>
      <c r="R102" s="66"/>
      <c r="T102" s="321"/>
      <c r="U102" s="174" t="str">
        <f>'Environmental Science'!C16</f>
        <v>• Pollution prevention</v>
      </c>
      <c r="V102" s="185" t="str">
        <f>IF('Environmental Science'!J16="","",'Environmental Science'!J16)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Community'!J12="", "", 'Citizenship in the Community'!J12)</f>
        <v/>
      </c>
      <c r="H103" s="66"/>
      <c r="I103" s="66"/>
      <c r="J103" s="291"/>
      <c r="K103" s="294"/>
      <c r="L103" s="292"/>
      <c r="N103" s="66"/>
      <c r="O103" s="313"/>
      <c r="P103" s="290"/>
      <c r="Q103" s="314"/>
      <c r="R103" s="66"/>
      <c r="T103" s="321"/>
      <c r="U103" s="174" t="str">
        <f>'Environmental Science'!C17</f>
        <v>• Brownfield</v>
      </c>
      <c r="V103" s="185" t="str">
        <f>IF('Environmental Science'!J17="","",'Environmental Science'!J17)</f>
        <v/>
      </c>
      <c r="W103" s="66"/>
      <c r="Y103" s="313" t="str">
        <f>'First Aid'!B12</f>
        <v>3e</v>
      </c>
      <c r="Z103" s="290" t="str">
        <f>'First Aid'!C12</f>
        <v>Explain when a bee sting could be life threatening and what action should be taken for prevention and for first aid.</v>
      </c>
      <c r="AA103" s="314" t="str">
        <f>IF('First Aid'!J12="","",'First Aid'!J12)</f>
        <v/>
      </c>
      <c r="AD103" s="186" t="str">
        <f>'Personal Fitness'!B11</f>
        <v>a</v>
      </c>
      <c r="AE103" s="188" t="str">
        <f>'Personal Fitness'!C11</f>
        <v>Components of personal fitness.</v>
      </c>
      <c r="AF103" s="187" t="str">
        <f>IF('Personal Fitness'!J11="","",'Personal Fitness'!J11)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IF(Sustainability!J8="","",Sustainability!J8)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Community'!J13="", "", 'Citizenship in the Community'!J13)</f>
        <v/>
      </c>
      <c r="H104" s="66"/>
      <c r="I104" s="66"/>
      <c r="J104" s="291"/>
      <c r="K104" s="294"/>
      <c r="L104" s="292"/>
      <c r="N104" s="66"/>
      <c r="O104" s="313"/>
      <c r="P104" s="290"/>
      <c r="Q104" s="314"/>
      <c r="R104" s="66"/>
      <c r="T104" s="321"/>
      <c r="U104" s="174" t="str">
        <f>'Environmental Science'!C18</f>
        <v>• Ozone</v>
      </c>
      <c r="V104" s="185" t="str">
        <f>IF('Environmental Science'!J18="","",'Environmental Science'!J18)</f>
        <v/>
      </c>
      <c r="W104" s="66"/>
      <c r="Y104" s="313"/>
      <c r="Z104" s="290"/>
      <c r="AA104" s="314"/>
      <c r="AD104" s="186" t="str">
        <f>'Personal Fitness'!B12</f>
        <v>b</v>
      </c>
      <c r="AE104" s="188" t="str">
        <f>'Personal Fitness'!C12</f>
        <v>Reasons for being fit in all components.</v>
      </c>
      <c r="AF104" s="187" t="str">
        <f>IF('Personal Fitness'!J12="","",'Personal Fitness'!J12)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IF(Communication!J7="","",Communication!J7)</f>
        <v/>
      </c>
      <c r="N105" s="66"/>
      <c r="R105" s="66"/>
      <c r="T105" s="321"/>
      <c r="U105" s="174" t="str">
        <f>'Environmental Science'!C19</f>
        <v>• Watershed</v>
      </c>
      <c r="V105" s="185" t="str">
        <f>IF('Environmental Science'!J19="","",'Environmental Science'!J19)</f>
        <v/>
      </c>
      <c r="W105" s="66"/>
      <c r="Y105" s="313" t="str">
        <f>'First Aid'!B13</f>
        <v>3f</v>
      </c>
      <c r="Z105" s="290" t="str">
        <f>'First Aid'!C13</f>
        <v>Explain the symptoms of heatstroke and what action should be taken for first aid and for prevention.</v>
      </c>
      <c r="AA105" s="314" t="str">
        <f>IF('First Aid'!J13="","",'First Aid'!J13)</f>
        <v/>
      </c>
      <c r="AD105" s="186" t="str">
        <f>'Personal Fitness'!B13</f>
        <v>c</v>
      </c>
      <c r="AE105" s="188" t="str">
        <f>'Personal Fitness'!C13</f>
        <v>What it means to be mentally healthy.</v>
      </c>
      <c r="AF105" s="187" t="str">
        <f>IF('Personal Fitness'!J13="","",'Personal Fitness'!J13)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Science'!J20="","",'Environmental Science'!J20)</f>
        <v/>
      </c>
      <c r="W106" s="66"/>
      <c r="Y106" s="313"/>
      <c r="Z106" s="290"/>
      <c r="AA106" s="314"/>
      <c r="AD106" s="186" t="str">
        <f>'Personal Fitness'!B14</f>
        <v>d</v>
      </c>
      <c r="AE106" s="188" t="str">
        <f>'Personal Fitness'!C14</f>
        <v>What it means to be physically healthy and fit.</v>
      </c>
      <c r="AF106" s="187" t="str">
        <f>IF('Personal Fitness'!J14="","",'Personal Fitness'!J14)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Community'!J14="", "", 'Citizenship in the Community'!J14)</f>
        <v/>
      </c>
      <c r="H107" s="66"/>
      <c r="I107" s="66"/>
      <c r="J107" s="291"/>
      <c r="K107" s="294"/>
      <c r="L107" s="292"/>
      <c r="N107" s="66"/>
      <c r="O107" s="299"/>
      <c r="P107" s="299"/>
      <c r="Q107" s="299"/>
      <c r="R107" s="66"/>
      <c r="T107" s="321"/>
      <c r="U107" s="174" t="str">
        <f>'Environmental Science'!C21</f>
        <v>• Nonpoint source</v>
      </c>
      <c r="V107" s="185" t="str">
        <f>IF('Environmental Science'!J21="","",'Environmental Science'!J21)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Aid'!J14="","",'First Aid'!J14)</f>
        <v/>
      </c>
      <c r="AD107" s="186" t="str">
        <f>'Personal Fitness'!B15</f>
        <v>e</v>
      </c>
      <c r="AE107" s="188" t="str">
        <f>'Personal Fitness'!C15</f>
        <v>What it means to be socially healthy. Discuss your activity in the areas of healthy social fitness.</v>
      </c>
      <c r="AF107" s="187" t="str">
        <f>IF('Personal Fitness'!J15="","",'Personal Fitness'!J15)</f>
        <v/>
      </c>
      <c r="AG107" s="66"/>
      <c r="AI107" s="186"/>
      <c r="AJ107" s="183" t="str">
        <f>Sustainability!C9</f>
        <v>Food</v>
      </c>
      <c r="AK107" s="187" t="str">
        <f>IF(Sustainability!J9="","",Sustainability!J9)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Community'!J15="", "", 'Citizenship in the Community'!J15)</f>
        <v/>
      </c>
      <c r="H108" s="66"/>
      <c r="I108" s="66"/>
      <c r="J108" s="186">
        <f>Communication!B8</f>
        <v>2</v>
      </c>
      <c r="K108" s="195" t="str">
        <f>Communication!C8</f>
        <v>Do ONE</v>
      </c>
      <c r="L108" s="187" t="str">
        <f>IF(Communication!J8="","",Communication!J8)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IF(Cycling!J3="","",Cycling!J3)</f>
        <v/>
      </c>
      <c r="R108" s="66"/>
      <c r="T108" s="321"/>
      <c r="U108" s="174" t="str">
        <f>'Environmental Science'!C22</f>
        <v>• Hybrid vehicle</v>
      </c>
      <c r="V108" s="185" t="str">
        <f>IF('Environmental Science'!J22="","",'Environmental Science'!J22)</f>
        <v/>
      </c>
      <c r="W108" s="66"/>
      <c r="Y108" s="313"/>
      <c r="Z108" s="290"/>
      <c r="AA108" s="314"/>
      <c r="AD108" s="186" t="str">
        <f>'Personal Fitness'!B16</f>
        <v>f</v>
      </c>
      <c r="AE108" s="188" t="str">
        <f>'Personal Fitness'!C16</f>
        <v>What you can do to prevent social, emotional, or mental problems.</v>
      </c>
      <c r="AF108" s="187" t="str">
        <f>IF('Personal Fitness'!J16="","",'Personal Fitness'!J16)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IF(Sustainability!J10="","",Sustainability!J10)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IF(Communication!J9="","",Communication!J9)</f>
        <v/>
      </c>
      <c r="N109" s="66"/>
      <c r="O109" s="313"/>
      <c r="P109" s="290"/>
      <c r="Q109" s="314"/>
      <c r="R109" s="66"/>
      <c r="T109" s="322"/>
      <c r="U109" s="174" t="str">
        <f>'Environmental Science'!C23</f>
        <v>• Fuel cell</v>
      </c>
      <c r="V109" s="185" t="str">
        <f>IF('Environmental Science'!J23="","",'Environmental Science'!J23)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Fitness'!J17="","",'Personal Fitness'!J17)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Science'!J24="","",'Environmental Science'!J24)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Aid'!J15="","",'First Aid'!J15)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IF(Cycling!J4="","",Cycling!J4)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Science'!J25="","",'Environmental Science'!J25)</f>
        <v/>
      </c>
      <c r="Y111" s="313"/>
      <c r="Z111" s="290"/>
      <c r="AA111" s="314"/>
      <c r="AD111" s="186" t="str">
        <f>'Personal Fitness'!B18</f>
        <v>3b</v>
      </c>
      <c r="AE111" s="183" t="str">
        <f>'Personal Fitness'!C18</f>
        <v>Are you immunized and vaccinated according to the advice of your health-care provider?</v>
      </c>
      <c r="AF111" s="187" t="str">
        <f>IF('Personal Fitness'!J18="","",'Personal Fitness'!J18)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IF(Sustainability!J11="","",Sustainability!J11)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Community'!J16="", "", 'Citizenship in the Community'!J16)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IF(Communication!J10="","",Communication!J10)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Fitness'!J19="","",'Personal Fitness'!J19)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Science'!J26="","",'Environmental Science'!J26)</f>
        <v/>
      </c>
      <c r="W113" s="66"/>
      <c r="Y113" s="313" t="str">
        <f>'First Aid'!B16</f>
        <v>5a</v>
      </c>
      <c r="Z113" s="290" t="str">
        <f>'First Aid'!C16</f>
        <v>Describe the symptoms, proper first-aid procedures, and possible prevention measures for hypothermia</v>
      </c>
      <c r="AA113" s="314" t="str">
        <f>IF('First Aid'!J16="","",'First Aid'!J16)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Community'!J17="", "", 'Citizenship in the Community'!J17)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Fitness'!J20="","",'Personal Fitness'!J20)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IF(Sustainability!J12="","",Sustainability!J12)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IF(Communication!J11="","",Communication!J11)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IF(Cycling!J5="","",Cycling!J5)</f>
        <v/>
      </c>
      <c r="R115" s="66"/>
      <c r="T115" s="184" t="str">
        <f>'Environmental Science'!B27</f>
        <v>A3</v>
      </c>
      <c r="U115" s="183" t="str">
        <f>'Environmental Science'!C27</f>
        <v>Discuss what is an ecosystem. Tell how it is maintained in nature and how it survives.</v>
      </c>
      <c r="V115" s="185" t="str">
        <f>IF('Environmental Science'!J27="","",'Environmental Science'!J27)</f>
        <v/>
      </c>
      <c r="W115" s="66"/>
      <c r="Y115" s="313" t="str">
        <f>'First Aid'!B17</f>
        <v>5b</v>
      </c>
      <c r="Z115" s="290" t="str">
        <f>'First Aid'!C17</f>
        <v>Describe the symptoms, proper first-aid procedures, and possible prevention measures for convulsion/seizure</v>
      </c>
      <c r="AA115" s="314" t="str">
        <f>IF('First Aid'!J17="","",'First Aid'!J17)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Community'!J18="", "", 'Citizenship in the Community'!J18)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IF(Communication!J12="","",Communication!J12)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Science'!J28="","",'Environmental Science'!J28)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Fitness'!J21="","",'Personal Fitness'!J21)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Community'!J19="", "", 'Citizenship in the Community'!J19)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IF(Cycling!J6="","",Cycling!J6)</f>
        <v/>
      </c>
      <c r="R117" s="63"/>
      <c r="T117" s="313"/>
      <c r="U117" s="290"/>
      <c r="V117" s="314"/>
      <c r="W117" s="63"/>
      <c r="Y117" s="313" t="str">
        <f>'First Aid'!B18</f>
        <v>5c</v>
      </c>
      <c r="Z117" s="290" t="str">
        <f>'First Aid'!C18</f>
        <v>Describe the symptoms, proper first-aid procedures, and possible prevention measures for frostbite</v>
      </c>
      <c r="AA117" s="314" t="str">
        <f>IF('First Aid'!J18="","",'First Aid'!J18)</f>
        <v/>
      </c>
      <c r="AD117" s="291"/>
      <c r="AE117" s="290"/>
      <c r="AF117" s="292"/>
      <c r="AG117" s="63"/>
      <c r="AI117" s="186"/>
      <c r="AJ117" s="183" t="str">
        <f>Sustainability!C13</f>
        <v>Community</v>
      </c>
      <c r="AK117" s="187" t="str">
        <f>IF(Sustainability!J13="","",Sustainability!J13)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Science'!J29="","",'Environmental Science'!J29)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Fitness'!J22="","",'Personal Fitness'!J22)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IF(Sustainability!J14="","",Sustainability!J14)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IF(Cycling!J7="","",Cycling!J7)</f>
        <v/>
      </c>
      <c r="R119" s="63"/>
      <c r="T119" s="313"/>
      <c r="U119" s="290"/>
      <c r="V119" s="314"/>
      <c r="W119" s="63"/>
      <c r="Y119" s="313" t="str">
        <f>'First Aid'!B19</f>
        <v>5d</v>
      </c>
      <c r="Z119" s="290" t="str">
        <f>'First Aid'!C19</f>
        <v>Describe the symptoms, proper first-aid procedures, and possible prevention measures for dehydration</v>
      </c>
      <c r="AA119" s="314" t="str">
        <f>IF('First Aid'!J19="","",'First Aid'!J19)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Fitness'!J23="","",'Personal Fitness'!J23)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Community'!J20="", "", 'Citizenship in the Community'!J20)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IF(Communication!J13="","",Communication!J13)</f>
        <v/>
      </c>
      <c r="N121" s="63"/>
      <c r="O121" s="184" t="str">
        <f>Cycling!B8</f>
        <v>3a</v>
      </c>
      <c r="P121" s="183" t="str">
        <f>Cycling!C8</f>
        <v>Show all points that need regular lubrication</v>
      </c>
      <c r="Q121" s="185" t="str">
        <f>IF(Cycling!J8="","",Cycling!J8)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Aid'!J20="","",'First Aid'!J20)</f>
        <v/>
      </c>
      <c r="AD121" s="186" t="str">
        <f>'Personal Fitness'!B24</f>
        <v>3h</v>
      </c>
      <c r="AE121" s="183" t="str">
        <f>'Personal Fitness'!C24</f>
        <v>Do you sleep well at night and wake up feeling ready to start the new day?</v>
      </c>
      <c r="AF121" s="187" t="str">
        <f>IF('Personal Fitness'!J24="","",'Personal Fitness'!J24)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IF(Cycling!J9="","",Cycling!J9)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Science'!J30="","",'Environmental Science'!J30)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Fitness'!J25="","",'Personal Fitness'!J25)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IF(Sustainability!J15="","",Sustainability!J15)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IF(Cycling!J10="","",Cycling!J10)</f>
        <v/>
      </c>
      <c r="R123" s="63"/>
      <c r="T123" s="313"/>
      <c r="U123" s="290"/>
      <c r="V123" s="314"/>
      <c r="W123" s="63"/>
      <c r="Y123" s="184" t="str">
        <f>'First Aid'!B21</f>
        <v>5f</v>
      </c>
      <c r="Z123" s="183" t="str">
        <f>'First Aid'!C21</f>
        <v>Describe the symptoms, proper first-aid procedures, and possible prevention measures for burns</v>
      </c>
      <c r="AA123" s="185" t="str">
        <f>IF('First Aid'!J21="","",'First Aid'!J21)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IF(Cycling!J11="","",Cycling!J11)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Science'!J31="","",'Environmental Science'!J31)</f>
        <v/>
      </c>
      <c r="W124" s="63"/>
      <c r="Y124" s="313" t="str">
        <f>'First Aid'!B22</f>
        <v>5g</v>
      </c>
      <c r="Z124" s="290" t="str">
        <f>'First Aid'!C22</f>
        <v>Describe the symptoms, proper first-aid procedures, and possible prevention measures for abdominal pain</v>
      </c>
      <c r="AA124" s="314" t="str">
        <f>IF('First Aid'!J22="","",'First Aid'!J22)</f>
        <v/>
      </c>
      <c r="AD124" s="186" t="str">
        <f>'Personal Fitness'!B26</f>
        <v>3j</v>
      </c>
      <c r="AE124" s="183" t="str">
        <f>'Personal Fitness'!C26</f>
        <v>Do you spend quality time with your family and friends in social and recreational activities?</v>
      </c>
      <c r="AF124" s="187" t="str">
        <f>IF('Personal Fitness'!J26="","",'Personal Fitness'!J26)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IF(Communication!J14="","",Communication!J14)</f>
        <v/>
      </c>
      <c r="N125" s="63"/>
      <c r="O125" s="313">
        <f>Cycling!B12</f>
        <v>5</v>
      </c>
      <c r="P125" s="290" t="str">
        <f>Cycling!C12</f>
        <v>Show how to repair a flat by removing the tire, replacing or patching the tube, and remounting the tire.</v>
      </c>
      <c r="Q125" s="314" t="str">
        <f>IF(Cycling!J12="","",Cycling!J12)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Fitness'!J27="","",'Personal Fitness'!J27)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IF(Sustainability!J16="","",Sustainability!J16)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Science'!J32="","",'Environmental Science'!J32)</f>
        <v/>
      </c>
      <c r="Y126" s="313" t="str">
        <f>'First Aid'!B23</f>
        <v>5h</v>
      </c>
      <c r="Z126" s="290" t="str">
        <f>'First Aid'!C23</f>
        <v>Describe the symptoms, proper first-aid procedures, and possible prevention measures for loosened teeth</v>
      </c>
      <c r="AA126" s="314" t="str">
        <f>IF('First Aid'!J23="","",'First Aid'!J23)</f>
        <v/>
      </c>
      <c r="AD126" s="186" t="str">
        <f>'Personal Fitness'!B28</f>
        <v>4a</v>
      </c>
      <c r="AE126" s="183" t="str">
        <f>'Personal Fitness'!C28</f>
        <v>Explain the components of physical fitness.</v>
      </c>
      <c r="AF126" s="187" t="str">
        <f>IF('Personal Fitness'!J28="","",'Personal Fitness'!J28)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IF(Cycling!J13="","",Cycling!J13)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Fitness'!J29="","",'Personal Fitness'!J29)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Nation'!J3="", "", 'Citizenship in the Nation'!J3)</f>
        <v/>
      </c>
      <c r="J128" s="186">
        <f>Communication!B15</f>
        <v>7</v>
      </c>
      <c r="K128" s="195" t="str">
        <f>Communication!C15</f>
        <v>Do ONE</v>
      </c>
      <c r="L128" s="187" t="str">
        <f>IF(Communication!J15="","",Communication!J15)</f>
        <v/>
      </c>
      <c r="O128" s="313">
        <f>Cycling!B14</f>
        <v>7</v>
      </c>
      <c r="P128" s="290" t="str">
        <f>Cycling!C14</f>
        <v>Using the BSA buddy system, complete all the requirements for ONE of the following options: road biking OR mountain biking</v>
      </c>
      <c r="Q128" s="314" t="str">
        <f>IF(Cycling!J14="","",Cycling!J14)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Science'!J33="","",'Environmental Science'!J33)</f>
        <v/>
      </c>
      <c r="Y128" s="313" t="str">
        <f>'First Aid'!B24</f>
        <v>5i</v>
      </c>
      <c r="Z128" s="290" t="str">
        <f>'First Aid'!C24</f>
        <v>Describe the symptoms, proper first-aid procedures, and possible prevention measures for knocked out tooth</v>
      </c>
      <c r="AA128" s="314" t="str">
        <f>IF('First Aid'!J24="","",'First Aid'!J24)</f>
        <v/>
      </c>
      <c r="AD128" s="186" t="str">
        <f>'Personal Fitness'!B30</f>
        <v>4c</v>
      </c>
      <c r="AE128" s="183" t="str">
        <f>'Personal Fitness'!C30</f>
        <v>Explain the need to have a balance in all four components of physical fitness.</v>
      </c>
      <c r="AF128" s="187" t="str">
        <f>IF('Personal Fitness'!J30="","",'Personal Fitness'!J30)</f>
        <v/>
      </c>
      <c r="AI128" s="186"/>
      <c r="AJ128" s="183" t="str">
        <f>Sustainability!C17</f>
        <v>Energy</v>
      </c>
      <c r="AK128" s="187" t="str">
        <f>IF(Sustainability!J17="","",Sustainability!J17)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IF(Communication!J16="","",Communication!J16)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Fitness'!J31="","",'Personal Fitness'!J31)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IF(Sustainability!J18="","",Sustainability!J18)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Nation'!J4="", "", 'Citizenship in the Nation'!J4)</f>
        <v/>
      </c>
      <c r="H130" s="2"/>
      <c r="I130" s="2"/>
      <c r="J130" s="291"/>
      <c r="K130" s="294"/>
      <c r="L130" s="292"/>
      <c r="N130" s="2"/>
      <c r="O130" s="184" t="str">
        <f>Cycling!B15</f>
        <v>7A</v>
      </c>
      <c r="P130" s="183" t="str">
        <f>Cycling!C15</f>
        <v>Road Biking</v>
      </c>
      <c r="Q130" s="185" t="str">
        <f>IF(Cycling!J15="","",Cycling!J15)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Aid'!J25="","",'First Aid'!J25)</f>
        <v/>
      </c>
      <c r="AB130" s="2"/>
      <c r="AC130" s="2"/>
      <c r="AD130" s="186" t="str">
        <f>'Personal Fitness'!B32</f>
        <v>5a</v>
      </c>
      <c r="AE130" s="183" t="str">
        <f>'Personal Fitness'!C32</f>
        <v>Explain the importance of good nutrition.</v>
      </c>
      <c r="AF130" s="187" t="str">
        <f>IF('Personal Fitness'!J32="","",'Personal Fitness'!J32)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Nation'!J5="", "", 'Citizenship in the Nation'!J5)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IF(Communication!J17="","",Communication!J17)</f>
        <v/>
      </c>
      <c r="N131" s="2"/>
      <c r="O131" s="184">
        <f>Cycling!B16</f>
        <v>1</v>
      </c>
      <c r="P131" s="188" t="str">
        <f>Cycling!C16</f>
        <v>Take a road test with your counselor and demonstrate the following:</v>
      </c>
      <c r="Q131" s="185" t="str">
        <f>IF(Cycling!J16="","",Cycling!J16)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Science'!J34="","",'Environmental Science'!J34)</f>
        <v/>
      </c>
      <c r="W131" s="2"/>
      <c r="X131" s="2"/>
      <c r="Y131" s="313"/>
      <c r="Z131" s="290"/>
      <c r="AA131" s="314"/>
      <c r="AB131" s="2"/>
      <c r="AC131" s="2"/>
      <c r="AD131" s="186" t="str">
        <f>'Personal Fitness'!B33</f>
        <v>5b</v>
      </c>
      <c r="AE131" s="183" t="str">
        <f>'Personal Fitness'!C33</f>
        <v>Explain what good nutrition means to you.</v>
      </c>
      <c r="AF131" s="187" t="str">
        <f>IF('Personal Fitness'!J33="","",'Personal Fitness'!J33)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IF(Cycling!J17="","",Cycling!J17)</f>
        <v/>
      </c>
      <c r="R132" s="2"/>
      <c r="S132" s="2"/>
      <c r="T132" s="313"/>
      <c r="U132" s="290"/>
      <c r="V132" s="314"/>
      <c r="W132" s="2"/>
      <c r="X132" s="2"/>
      <c r="Y132" s="184">
        <f>'First Aid'!B26</f>
        <v>6</v>
      </c>
      <c r="Z132" s="183" t="str">
        <f>'First Aid'!C26</f>
        <v>Do TWO of the following</v>
      </c>
      <c r="AA132" s="185" t="str">
        <f>IF('First Aid'!J26="","",'First Aid'!J26)</f>
        <v/>
      </c>
      <c r="AB132" s="2"/>
      <c r="AC132" s="2"/>
      <c r="AD132" s="186" t="str">
        <f>'Personal Fitness'!B34</f>
        <v>5c</v>
      </c>
      <c r="AE132" s="183" t="str">
        <f>'Personal Fitness'!C34</f>
        <v>Explain how good nutrition is related to the other components of personal fitness.</v>
      </c>
      <c r="AF132" s="187" t="str">
        <f>IF('Personal Fitness'!J34="","",'Personal Fitness'!J34)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IF(Cycling!J18="","",Cycling!J18)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Aid'!J27="","",'First Aid'!J27)</f>
        <v/>
      </c>
      <c r="AB133" s="2"/>
      <c r="AC133" s="2"/>
      <c r="AD133" s="186" t="str">
        <f>'Personal Fitness'!B35</f>
        <v>5d</v>
      </c>
      <c r="AE133" s="183" t="str">
        <f>'Personal Fitness'!C35</f>
        <v>Explain the three components of a sound weight (fat) control program.</v>
      </c>
      <c r="AF133" s="187" t="str">
        <f>IF('Personal Fitness'!J35="","",'Personal Fitness'!J35)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Nation'!J6="", "", 'Citizenship in the Nation'!J6)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Science'!J35="","",'Environmental Science'!J35)</f>
        <v/>
      </c>
      <c r="W134" s="2"/>
      <c r="X134" s="2"/>
      <c r="Y134" s="313"/>
      <c r="Z134" s="315"/>
      <c r="AA134" s="314"/>
      <c r="AB134" s="2"/>
      <c r="AC134" s="2"/>
      <c r="AD134" s="291">
        <f>'Personal Fitness'!B36</f>
        <v>6</v>
      </c>
      <c r="AE134" s="183" t="str">
        <f>'Personal Fitness'!C36</f>
        <v>Record your abilities on the following tests:</v>
      </c>
      <c r="AF134" s="187" t="str">
        <f>IF('Personal Fitness'!J36="","",'Personal Fitness'!J36)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IF(Sustainability!J19="","",Sustainability!J19)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IF(Cycling!J19="","",Cycling!J19)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Aid'!J28="","",'First Aid'!J28)</f>
        <v/>
      </c>
      <c r="AB135" s="2"/>
      <c r="AC135" s="2"/>
      <c r="AD135" s="291"/>
      <c r="AE135" s="183" t="str">
        <f>'Personal Fitness'!C37</f>
        <v>Aerobic - run 9 minutes OR 1 mile.</v>
      </c>
      <c r="AF135" s="187" t="str">
        <f>IF('Personal Fitness'!J37="","",'Personal Fitness'!J37)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Nation'!J7="", "", 'Citizenship in the Nation'!J7)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IF(Communication!J18="","",Communication!J18)</f>
        <v/>
      </c>
      <c r="N136" s="2"/>
      <c r="O136" s="184" t="str">
        <f>Cycling!B20</f>
        <v>d</v>
      </c>
      <c r="P136" s="198" t="str">
        <f>Cycling!C20</f>
        <v>Demonstrate appropriate actions at a right-turn only lane when you are continuing straight.</v>
      </c>
      <c r="Q136" s="185" t="str">
        <f>IF(Cycling!J20="","",Cycling!J20)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Science'!J36="","",'Environmental Science'!J36)</f>
        <v/>
      </c>
      <c r="W136" s="2"/>
      <c r="X136" s="2"/>
      <c r="Y136" s="313"/>
      <c r="Z136" s="315"/>
      <c r="AA136" s="314"/>
      <c r="AB136" s="2"/>
      <c r="AC136" s="2"/>
      <c r="AD136" s="291"/>
      <c r="AE136" s="183" t="str">
        <f>'Personal Fitness'!C38</f>
        <v>Flexibility - Distance stretched on 4th attempt of a sit and reach.</v>
      </c>
      <c r="AF136" s="187" t="str">
        <f>IF('Personal Fitness'!J38="","",'Personal Fitness'!J38)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IF(Cycling!J21="","",Cycling!J21)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Aid'!J29="","",'First Aid'!J29)</f>
        <v/>
      </c>
      <c r="AB137" s="2"/>
      <c r="AC137" s="2"/>
      <c r="AD137" s="291"/>
      <c r="AE137" s="183" t="str">
        <f>'Personal Fitness'!C39</f>
        <v>Strength - Sit-ups done correctly in 60 seconds.</v>
      </c>
      <c r="AF137" s="187" t="str">
        <f>IF('Personal Fitness'!J39="","",'Personal Fitness'!J39)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Nation'!J8="", "", 'Citizenship in the Nation'!J8)</f>
        <v/>
      </c>
      <c r="H138" s="2"/>
      <c r="I138" s="2"/>
      <c r="J138" s="291"/>
      <c r="K138" s="294"/>
      <c r="L138" s="292"/>
      <c r="N138" s="2"/>
      <c r="O138" s="184" t="str">
        <f>Cycling!B22</f>
        <v>f</v>
      </c>
      <c r="P138" s="198" t="str">
        <f>Cycling!C22</f>
        <v>Cross railroad tracks properly.</v>
      </c>
      <c r="Q138" s="185" t="str">
        <f>IF(Cycling!J22="","",Cycling!J22)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Science'!J37="","",'Environmental Science'!J37)</f>
        <v/>
      </c>
      <c r="W138" s="2"/>
      <c r="X138" s="2"/>
      <c r="Y138" s="313"/>
      <c r="Z138" s="315"/>
      <c r="AA138" s="314"/>
      <c r="AB138" s="2"/>
      <c r="AC138" s="2"/>
      <c r="AD138" s="291"/>
      <c r="AE138" s="183" t="str">
        <f>'Personal Fitness'!C40</f>
        <v>Strength - Pull-ups done correctly in 60 seconds.</v>
      </c>
      <c r="AF138" s="187" t="str">
        <f>IF('Personal Fitness'!J40="","",'Personal Fitness'!J40)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IF(Communication!J19="","",Communication!J19)</f>
        <v/>
      </c>
      <c r="N139" s="2"/>
      <c r="O139" s="184">
        <f>Cycling!B23</f>
        <v>2</v>
      </c>
      <c r="P139" s="188" t="str">
        <f>Cycling!C23</f>
        <v>Avoiding main highways, take the following rides:</v>
      </c>
      <c r="Q139" s="185" t="str">
        <f>IF(Cycling!J23="","",Cycling!J23)</f>
        <v/>
      </c>
      <c r="R139" s="2"/>
      <c r="S139" s="2"/>
      <c r="T139" s="313"/>
      <c r="U139" s="290"/>
      <c r="V139" s="314"/>
      <c r="W139" s="2"/>
      <c r="X139" s="2"/>
      <c r="Y139" s="184">
        <f>'First Aid'!B30</f>
        <v>7</v>
      </c>
      <c r="Z139" s="183" t="str">
        <f>'First Aid'!C30</f>
        <v>Teach another Scout a first-aid skill selected by your counselor.</v>
      </c>
      <c r="AA139" s="185" t="str">
        <f>IF('First Aid'!J30="","",'First Aid'!J30)</f>
        <v/>
      </c>
      <c r="AB139" s="2"/>
      <c r="AC139" s="2"/>
      <c r="AD139" s="291"/>
      <c r="AE139" s="183" t="str">
        <f>'Personal Fitness'!C41</f>
        <v>Strength - Push-ups done correctly in 60 seconds.</v>
      </c>
      <c r="AF139" s="187" t="str">
        <f>IF('Personal Fitness'!J41="","",'Personal Fitness'!J41)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IF(Sustainability!J20="","",Sustainability!J20)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IF(Cycling!J24="","",Cycling!J24)</f>
        <v/>
      </c>
      <c r="R140" s="2"/>
      <c r="S140" s="2"/>
      <c r="T140" s="313"/>
      <c r="U140" s="290"/>
      <c r="V140" s="314"/>
      <c r="W140" s="2"/>
      <c r="X140" s="2"/>
      <c r="Y140" s="109"/>
      <c r="Z140" s="181"/>
      <c r="AA140" s="98"/>
      <c r="AB140" s="2"/>
      <c r="AC140" s="2"/>
      <c r="AD140" s="291"/>
      <c r="AE140" s="183" t="str">
        <f>'Personal Fitness'!C42</f>
        <v>Body Composition - right arm.</v>
      </c>
      <c r="AF140" s="187" t="str">
        <f>IF('Personal Fitness'!J42="","",'Personal Fitness'!J42)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Nation'!J9="", "", 'Citizenship in the Nation'!J9)</f>
        <v/>
      </c>
      <c r="H141" s="2"/>
      <c r="I141" s="2"/>
      <c r="J141" s="291"/>
      <c r="K141" s="295"/>
      <c r="L141" s="292"/>
      <c r="N141" s="2"/>
      <c r="O141" s="184" t="str">
        <f>Cycling!B25</f>
        <v>b</v>
      </c>
      <c r="P141" s="198" t="str">
        <f>Cycling!C25</f>
        <v>Two of 15 miles each.</v>
      </c>
      <c r="Q141" s="185" t="str">
        <f>IF(Cycling!J25="","",Cycling!J25)</f>
        <v/>
      </c>
      <c r="R141" s="2"/>
      <c r="S141" s="2"/>
      <c r="T141" s="313"/>
      <c r="U141" s="290"/>
      <c r="V141" s="314"/>
      <c r="W141" s="2"/>
      <c r="X141" s="2"/>
      <c r="Y141" s="109"/>
      <c r="Z141" s="181"/>
      <c r="AA141" s="98"/>
      <c r="AB141" s="2"/>
      <c r="AC141" s="2"/>
      <c r="AD141" s="291"/>
      <c r="AE141" s="183" t="str">
        <f>'Personal Fitness'!C43</f>
        <v>Body Composition - shoulders.</v>
      </c>
      <c r="AF141" s="187" t="str">
        <f>IF('Personal Fitness'!J43="","",'Personal Fitness'!J43)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IF(Communication!J20="","",Communication!J20)</f>
        <v/>
      </c>
      <c r="N142" s="2"/>
      <c r="O142" s="184" t="str">
        <f>Cycling!B26</f>
        <v>c</v>
      </c>
      <c r="P142" s="198" t="str">
        <f>Cycling!C26</f>
        <v>Two of 25 miles each.</v>
      </c>
      <c r="Q142" s="185" t="str">
        <f>IF(Cycling!J26="","",Cycling!J26)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Science'!J38="","",'Environmental Science'!J38)</f>
        <v/>
      </c>
      <c r="W142" s="2"/>
      <c r="X142" s="2"/>
      <c r="Y142" s="109"/>
      <c r="Z142" s="181"/>
      <c r="AA142" s="98"/>
      <c r="AB142" s="2"/>
      <c r="AC142" s="2"/>
      <c r="AD142" s="291"/>
      <c r="AE142" s="183" t="str">
        <f>'Personal Fitness'!C44</f>
        <v>Body Composition - chest.</v>
      </c>
      <c r="AF142" s="187" t="str">
        <f>IF('Personal Fitness'!J44="","",'Personal Fitness'!J44)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IF(Cycling!J27="","",Cycling!J27)</f>
        <v/>
      </c>
      <c r="R143" s="2"/>
      <c r="S143" s="2"/>
      <c r="T143" s="313"/>
      <c r="U143" s="290"/>
      <c r="V143" s="314"/>
      <c r="W143" s="2"/>
      <c r="X143" s="2"/>
      <c r="Y143" s="109"/>
      <c r="Z143" s="181"/>
      <c r="AA143" s="98"/>
      <c r="AB143" s="2"/>
      <c r="AC143" s="2"/>
      <c r="AD143" s="291"/>
      <c r="AE143" s="183" t="str">
        <f>'Personal Fitness'!C45</f>
        <v>Body Composition - abdomen.</v>
      </c>
      <c r="AF143" s="187" t="str">
        <f>IF('Personal Fitness'!J45="","",'Personal Fitness'!J45)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Nation'!J10="", "", 'Citizenship in the Nation'!J10)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IF(Cycling!J28="","",Cycling!J28)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Fitness'!J46="","",'Personal Fitness'!J46)</f>
        <v/>
      </c>
      <c r="AG144" s="2"/>
      <c r="AH144" s="2"/>
      <c r="AI144" s="186"/>
      <c r="AJ144" s="183" t="str">
        <f>Sustainability!C21</f>
        <v>Stuff</v>
      </c>
      <c r="AK144" s="187" t="str">
        <f>IF(Sustainability!J21="","",Sustainability!J21)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Science'!J39="","",'Environmental Science'!J39)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Fitness'!J47="","",'Personal Fitness'!J47)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IF(Sustainability!J22="","",Sustainability!J22)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IF(Cycling!J29="","",Cycling!J29)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Nation'!J11="", "", 'Citizenship in the Nation'!J11)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Nation'!J12="", "", 'Citizenship in the Nation'!J12)</f>
        <v/>
      </c>
      <c r="H148" s="2"/>
      <c r="I148" s="2"/>
      <c r="J148" s="168"/>
      <c r="K148" s="35"/>
      <c r="L148" s="98"/>
      <c r="N148" s="2"/>
      <c r="O148" s="184" t="str">
        <f>Cycling!B30</f>
        <v>7B</v>
      </c>
      <c r="P148" s="183" t="str">
        <f>Cycling!C30</f>
        <v>Mountain Biking</v>
      </c>
      <c r="Q148" s="185" t="str">
        <f>IF(Cycling!J30="","",Cycling!J30)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Science'!J40="","",'Environmental Science'!J40)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IF(Sustainability!J23="","",Sustainability!J23)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Nation'!J13="", "", 'Citizenship in the Nation'!J13)</f>
        <v/>
      </c>
      <c r="H149" s="2"/>
      <c r="I149" s="2"/>
      <c r="J149" s="168"/>
      <c r="K149" s="35"/>
      <c r="L149" s="98"/>
      <c r="N149" s="2"/>
      <c r="O149" s="184">
        <f>Cycling!B31</f>
        <v>1</v>
      </c>
      <c r="P149" s="188" t="str">
        <f>Cycling!C31</f>
        <v>Take a trail ride with your counselor and demonstrate the following:</v>
      </c>
      <c r="Q149" s="185" t="str">
        <f>IF(Cycling!J31="","",Cycling!J31)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Fitness'!J48="","",'Personal Fitness'!J48)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Nation'!J14="", "", 'Citizenship in the Nation'!J14)</f>
        <v/>
      </c>
      <c r="H150" s="2"/>
      <c r="I150" s="2"/>
      <c r="J150" s="168"/>
      <c r="K150" s="35"/>
      <c r="L150" s="98"/>
      <c r="N150" s="2"/>
      <c r="O150" s="184" t="str">
        <f>Cycling!B32</f>
        <v>a</v>
      </c>
      <c r="P150" s="198" t="str">
        <f>Cycling!C32</f>
        <v>Properly mount, pedal, and brake, including emergency stops.</v>
      </c>
      <c r="Q150" s="185" t="str">
        <f>IF(Cycling!J32="","",Cycling!J32)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IF(Sustainability!J24="","",Sustainability!J24)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Nation'!J15="", "", 'Citizenship in the Nation'!J15)</f>
        <v/>
      </c>
      <c r="H151" s="2"/>
      <c r="I151" s="2"/>
      <c r="J151" s="168"/>
      <c r="K151" s="35"/>
      <c r="L151" s="98"/>
      <c r="N151" s="2"/>
      <c r="O151" s="184" t="str">
        <f>Cycling!B33</f>
        <v>b</v>
      </c>
      <c r="P151" s="198" t="str">
        <f>Cycling!C33</f>
        <v>Show shifting skills as applicable to climbs and obstacles.</v>
      </c>
      <c r="Q151" s="185" t="str">
        <f>IF(Cycling!J33="","",Cycling!J33)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Science'!J41="","",'Environmental Science'!J41)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Nation'!J16="", "", 'Citizenship in the Nation'!J16)</f>
        <v/>
      </c>
      <c r="H152" s="2"/>
      <c r="I152" s="2"/>
      <c r="J152" s="168"/>
      <c r="K152" s="35"/>
      <c r="L152" s="98"/>
      <c r="N152" s="2"/>
      <c r="O152" s="184" t="str">
        <f>Cycling!B34</f>
        <v>c</v>
      </c>
      <c r="P152" s="198" t="str">
        <f>Cycling!C34</f>
        <v>Show proper trail etiquette to hikers and other cyclists, including when to yield the right-of-way.</v>
      </c>
      <c r="Q152" s="185" t="str">
        <f>IF(Cycling!J34="","",Cycling!J34)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Nation'!J17="", "", 'Citizenship in the Nation'!J17)</f>
        <v/>
      </c>
      <c r="H153" s="2"/>
      <c r="I153" s="2"/>
      <c r="J153" s="168"/>
      <c r="K153" s="35"/>
      <c r="L153" s="98"/>
      <c r="N153" s="2"/>
      <c r="O153" s="184" t="str">
        <f>Cycling!B35</f>
        <v>d</v>
      </c>
      <c r="P153" s="198" t="str">
        <f>Cycling!C35</f>
        <v>Show proper technique for riding up and down hills.</v>
      </c>
      <c r="Q153" s="185" t="str">
        <f>IF(Cycling!J35="","",Cycling!J35)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IF(Cycling!J36="","",Cycling!J36)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Science'!J42="","",'Environmental Science'!J42)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IF(Cycling!J37="","",Cycling!J37)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Science'!J43="","",'Environmental Science'!J43)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Nation'!J18="", "", 'Citizenship in the Nation'!J18)</f>
        <v/>
      </c>
      <c r="H157" s="2"/>
      <c r="I157" s="2"/>
      <c r="J157" s="168"/>
      <c r="K157" s="35"/>
      <c r="L157" s="98"/>
      <c r="N157" s="2"/>
      <c r="O157" s="184">
        <f>Cycling!B38</f>
        <v>2</v>
      </c>
      <c r="P157" s="188" t="str">
        <f>Cycling!C38</f>
        <v>Describe the rules of trail riding, including how to know when a trail is unsuitable for riding.</v>
      </c>
      <c r="Q157" s="185" t="str">
        <f>IF(Cycling!J38="","",Cycling!J38)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Fitness'!J49="","",'Personal Fitness'!J49)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Nation'!J19="", "", 'Citizenship in the Nation'!J19)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IF(Cycling!J39="","",Cycling!J39)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IF(Cycling!J40="","",Cycling!J40)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Science'!J44="","",'Environmental Science'!J44)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IF(Cycling!J41="","",Cycling!J41)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IF(Cycling!J42="","",Cycling!J42)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IF(Cycling!J43="","",Cycling!J43)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T160:T163"/>
    <mergeCell ref="U160:U163"/>
    <mergeCell ref="V160:V163"/>
    <mergeCell ref="E158:E160"/>
    <mergeCell ref="F158:F160"/>
    <mergeCell ref="G158:G160"/>
    <mergeCell ref="O158:O159"/>
    <mergeCell ref="P158:P159"/>
    <mergeCell ref="Q158:Q159"/>
    <mergeCell ref="O163:O165"/>
    <mergeCell ref="P163:P165"/>
    <mergeCell ref="Q163:Q165"/>
    <mergeCell ref="E153:E156"/>
    <mergeCell ref="F153:F156"/>
    <mergeCell ref="G153:G156"/>
    <mergeCell ref="AJ66:AJ68"/>
    <mergeCell ref="AK66:AK68"/>
    <mergeCell ref="T151:T153"/>
    <mergeCell ref="U151:U153"/>
    <mergeCell ref="V151:V153"/>
    <mergeCell ref="AI69:AI73"/>
    <mergeCell ref="AJ69:AJ73"/>
    <mergeCell ref="AK69:AK73"/>
    <mergeCell ref="O154:O155"/>
    <mergeCell ref="P154:P155"/>
    <mergeCell ref="Q154:Q155"/>
    <mergeCell ref="T154:T155"/>
    <mergeCell ref="U154:U155"/>
    <mergeCell ref="V154:V155"/>
    <mergeCell ref="T156:T159"/>
    <mergeCell ref="U156:U159"/>
    <mergeCell ref="V156:V159"/>
    <mergeCell ref="E138:E140"/>
    <mergeCell ref="F138:F140"/>
    <mergeCell ref="G138:G140"/>
    <mergeCell ref="T138:T141"/>
    <mergeCell ref="U138:U141"/>
    <mergeCell ref="V138:V141"/>
    <mergeCell ref="T148:T150"/>
    <mergeCell ref="U148:U150"/>
    <mergeCell ref="V148:V150"/>
    <mergeCell ref="Q144:Q145"/>
    <mergeCell ref="U142:U144"/>
    <mergeCell ref="V142:V144"/>
    <mergeCell ref="AI58:AI59"/>
    <mergeCell ref="T145:T147"/>
    <mergeCell ref="U145:U147"/>
    <mergeCell ref="V145:V147"/>
    <mergeCell ref="O146:O147"/>
    <mergeCell ref="P146:P147"/>
    <mergeCell ref="Q146:Q147"/>
    <mergeCell ref="AI63:AI65"/>
    <mergeCell ref="AI75:AI76"/>
    <mergeCell ref="AI81:AI82"/>
    <mergeCell ref="AI66:AI68"/>
    <mergeCell ref="T136:T137"/>
    <mergeCell ref="U136:U137"/>
    <mergeCell ref="V136:V137"/>
    <mergeCell ref="E136:E137"/>
    <mergeCell ref="F136:F137"/>
    <mergeCell ref="G136:G137"/>
    <mergeCell ref="J136:J138"/>
    <mergeCell ref="K136:K138"/>
    <mergeCell ref="E141:E143"/>
    <mergeCell ref="F141:F143"/>
    <mergeCell ref="G141:G143"/>
    <mergeCell ref="J142:J144"/>
    <mergeCell ref="K142:K144"/>
    <mergeCell ref="L142:L144"/>
    <mergeCell ref="T142:T144"/>
    <mergeCell ref="J139:J141"/>
    <mergeCell ref="K139:K141"/>
    <mergeCell ref="L139:L141"/>
    <mergeCell ref="L136:L138"/>
    <mergeCell ref="E144:E146"/>
    <mergeCell ref="F144:F146"/>
    <mergeCell ref="G144:G146"/>
    <mergeCell ref="O144:O145"/>
    <mergeCell ref="P144:P145"/>
    <mergeCell ref="Y137:Y138"/>
    <mergeCell ref="Z137:Z138"/>
    <mergeCell ref="AA137:AA138"/>
    <mergeCell ref="AJ58:AJ59"/>
    <mergeCell ref="AK58:AK59"/>
    <mergeCell ref="AI60:AI62"/>
    <mergeCell ref="AJ60:AJ62"/>
    <mergeCell ref="Y133:Y134"/>
    <mergeCell ref="Z133:Z134"/>
    <mergeCell ref="AA133:AA134"/>
    <mergeCell ref="AK129:AK133"/>
    <mergeCell ref="Y135:Y136"/>
    <mergeCell ref="Z135:Z136"/>
    <mergeCell ref="AA135:AA136"/>
    <mergeCell ref="T134:T135"/>
    <mergeCell ref="T131:T133"/>
    <mergeCell ref="U131:U133"/>
    <mergeCell ref="V131:V133"/>
    <mergeCell ref="AI48:AI49"/>
    <mergeCell ref="AJ48:AJ49"/>
    <mergeCell ref="Y130:Y131"/>
    <mergeCell ref="Z130:Z131"/>
    <mergeCell ref="AA130:AA131"/>
    <mergeCell ref="T128:T130"/>
    <mergeCell ref="U128:U130"/>
    <mergeCell ref="AJ63:AJ65"/>
    <mergeCell ref="AJ75:AJ76"/>
    <mergeCell ref="AJ81:AJ82"/>
    <mergeCell ref="AI129:AI133"/>
    <mergeCell ref="AJ129:AJ133"/>
    <mergeCell ref="U134:U135"/>
    <mergeCell ref="V134:V135"/>
    <mergeCell ref="AI51:AI53"/>
    <mergeCell ref="AJ51:AJ53"/>
    <mergeCell ref="AI56:AI57"/>
    <mergeCell ref="AJ56:AJ57"/>
    <mergeCell ref="E131:E133"/>
    <mergeCell ref="F131:F133"/>
    <mergeCell ref="G131:G133"/>
    <mergeCell ref="J131:J135"/>
    <mergeCell ref="K131:K135"/>
    <mergeCell ref="L131:L135"/>
    <mergeCell ref="E134:E135"/>
    <mergeCell ref="F134:F135"/>
    <mergeCell ref="G134:G135"/>
    <mergeCell ref="E128:E129"/>
    <mergeCell ref="F128:F129"/>
    <mergeCell ref="G128:G129"/>
    <mergeCell ref="O128:O129"/>
    <mergeCell ref="P128:P129"/>
    <mergeCell ref="Q128:Q129"/>
    <mergeCell ref="J129:J130"/>
    <mergeCell ref="K129:K130"/>
    <mergeCell ref="L129:L130"/>
    <mergeCell ref="E126:G127"/>
    <mergeCell ref="T126:T127"/>
    <mergeCell ref="U126:U127"/>
    <mergeCell ref="V126:V127"/>
    <mergeCell ref="Y126:Y127"/>
    <mergeCell ref="Z126:Z127"/>
    <mergeCell ref="AJ40:AJ42"/>
    <mergeCell ref="AK40:AK42"/>
    <mergeCell ref="J125:J127"/>
    <mergeCell ref="K125:K127"/>
    <mergeCell ref="L125:L127"/>
    <mergeCell ref="O125:O126"/>
    <mergeCell ref="P125:P126"/>
    <mergeCell ref="Q125:Q126"/>
    <mergeCell ref="AA126:AA127"/>
    <mergeCell ref="U124:U125"/>
    <mergeCell ref="V124:V125"/>
    <mergeCell ref="Y124:Y125"/>
    <mergeCell ref="AK48:AK49"/>
    <mergeCell ref="AK56:AK57"/>
    <mergeCell ref="AK60:AK62"/>
    <mergeCell ref="AK63:AK65"/>
    <mergeCell ref="AK75:AK76"/>
    <mergeCell ref="AK81:AK82"/>
    <mergeCell ref="T124:T125"/>
    <mergeCell ref="Y121:Y122"/>
    <mergeCell ref="Z121:Z122"/>
    <mergeCell ref="AA121:AA122"/>
    <mergeCell ref="AN51:AN52"/>
    <mergeCell ref="AO51:AO52"/>
    <mergeCell ref="AP51:AP52"/>
    <mergeCell ref="AN57:AN58"/>
    <mergeCell ref="AO57:AO58"/>
    <mergeCell ref="AP57:AP58"/>
    <mergeCell ref="T50:T53"/>
    <mergeCell ref="U50:U53"/>
    <mergeCell ref="V50:V53"/>
    <mergeCell ref="AN59:AN61"/>
    <mergeCell ref="AP62:AP63"/>
    <mergeCell ref="AO59:AO61"/>
    <mergeCell ref="AP59:AP61"/>
    <mergeCell ref="AK51:AK53"/>
    <mergeCell ref="AN62:AN63"/>
    <mergeCell ref="AO62:AO63"/>
    <mergeCell ref="E121:E124"/>
    <mergeCell ref="F121:F124"/>
    <mergeCell ref="G121:G124"/>
    <mergeCell ref="J121:J124"/>
    <mergeCell ref="K121:K124"/>
    <mergeCell ref="L121:L124"/>
    <mergeCell ref="AN43:AN46"/>
    <mergeCell ref="AO43:AO46"/>
    <mergeCell ref="AP43:AP46"/>
    <mergeCell ref="O119:O120"/>
    <mergeCell ref="P119:P120"/>
    <mergeCell ref="Q119:Q120"/>
    <mergeCell ref="Y119:Y120"/>
    <mergeCell ref="Z119:Z120"/>
    <mergeCell ref="AA119:AA120"/>
    <mergeCell ref="T118:T121"/>
    <mergeCell ref="U118:U121"/>
    <mergeCell ref="V118:V121"/>
    <mergeCell ref="Z124:Z125"/>
    <mergeCell ref="AA124:AA125"/>
    <mergeCell ref="T122:T123"/>
    <mergeCell ref="U122:U123"/>
    <mergeCell ref="V122:V123"/>
    <mergeCell ref="AN47:AN48"/>
    <mergeCell ref="T113:T114"/>
    <mergeCell ref="U113:U114"/>
    <mergeCell ref="V113:V114"/>
    <mergeCell ref="Y113:Y114"/>
    <mergeCell ref="Z113:Z114"/>
    <mergeCell ref="AA113:AA114"/>
    <mergeCell ref="AN36:AN38"/>
    <mergeCell ref="AO36:AO38"/>
    <mergeCell ref="AJ35:AJ36"/>
    <mergeCell ref="AO47:AO48"/>
    <mergeCell ref="AE49:AE50"/>
    <mergeCell ref="AF49:AF50"/>
    <mergeCell ref="E114:E115"/>
    <mergeCell ref="F114:F115"/>
    <mergeCell ref="G114:G115"/>
    <mergeCell ref="O115:O116"/>
    <mergeCell ref="P115:P116"/>
    <mergeCell ref="Q115:Q116"/>
    <mergeCell ref="J116:J120"/>
    <mergeCell ref="K116:K120"/>
    <mergeCell ref="L116:L120"/>
    <mergeCell ref="E117:E120"/>
    <mergeCell ref="F117:F120"/>
    <mergeCell ref="G117:G120"/>
    <mergeCell ref="O117:O118"/>
    <mergeCell ref="P117:P118"/>
    <mergeCell ref="Q117:Q118"/>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K109:K111"/>
    <mergeCell ref="L109:L111"/>
    <mergeCell ref="AK35:AK36"/>
    <mergeCell ref="AI35:AI36"/>
    <mergeCell ref="AJ33:AJ34"/>
    <mergeCell ref="AK33:AK34"/>
    <mergeCell ref="AI40:AI42"/>
    <mergeCell ref="E108:E111"/>
    <mergeCell ref="F108:F111"/>
    <mergeCell ref="G108:G111"/>
    <mergeCell ref="O108:O110"/>
    <mergeCell ref="P108:P110"/>
    <mergeCell ref="Q108:Q110"/>
    <mergeCell ref="J109:J111"/>
    <mergeCell ref="O106:Q107"/>
    <mergeCell ref="Y107:Y109"/>
    <mergeCell ref="L105:L107"/>
    <mergeCell ref="Y105:Y106"/>
    <mergeCell ref="AO23:AO25"/>
    <mergeCell ref="Z103:Z104"/>
    <mergeCell ref="AA103:AA104"/>
    <mergeCell ref="AN28:AN30"/>
    <mergeCell ref="AO28:AO30"/>
    <mergeCell ref="Q98:Q101"/>
    <mergeCell ref="O102:O104"/>
    <mergeCell ref="P102:P104"/>
    <mergeCell ref="Q102:Q104"/>
    <mergeCell ref="T46:T49"/>
    <mergeCell ref="U46:U49"/>
    <mergeCell ref="V46:V49"/>
    <mergeCell ref="Y51:Y52"/>
    <mergeCell ref="Z51:Z52"/>
    <mergeCell ref="AA51:AA52"/>
    <mergeCell ref="AD49:AD50"/>
    <mergeCell ref="AJ23:AJ24"/>
    <mergeCell ref="AK23:AK24"/>
    <mergeCell ref="AN32:AP33"/>
    <mergeCell ref="Z107:Z109"/>
    <mergeCell ref="AA107:AA109"/>
    <mergeCell ref="AI23:AI24"/>
    <mergeCell ref="Z105:Z106"/>
    <mergeCell ref="AA105:AA106"/>
    <mergeCell ref="AP36:AP38"/>
    <mergeCell ref="AN34:AN35"/>
    <mergeCell ref="AO34:AO35"/>
    <mergeCell ref="AP34:AP35"/>
    <mergeCell ref="AO40:AO42"/>
    <mergeCell ref="AP40:AP42"/>
    <mergeCell ref="AI33:AI34"/>
    <mergeCell ref="AP47:AP48"/>
    <mergeCell ref="L100:L104"/>
    <mergeCell ref="J94:J99"/>
    <mergeCell ref="K94:K99"/>
    <mergeCell ref="L94:L99"/>
    <mergeCell ref="AP28:AP30"/>
    <mergeCell ref="E104:E106"/>
    <mergeCell ref="F104:F106"/>
    <mergeCell ref="G104:G106"/>
    <mergeCell ref="J105:J107"/>
    <mergeCell ref="K105:K107"/>
    <mergeCell ref="E98:E99"/>
    <mergeCell ref="F98:F99"/>
    <mergeCell ref="G98:G99"/>
    <mergeCell ref="O98:O101"/>
    <mergeCell ref="P98:P101"/>
    <mergeCell ref="AP15:AP17"/>
    <mergeCell ref="AN20:AN22"/>
    <mergeCell ref="AO20:AO22"/>
    <mergeCell ref="AP20:AP22"/>
    <mergeCell ref="AI13:AI16"/>
    <mergeCell ref="O95:O97"/>
    <mergeCell ref="P95:P97"/>
    <mergeCell ref="Q95:Q97"/>
    <mergeCell ref="Y95:Y96"/>
    <mergeCell ref="Z95:Z96"/>
    <mergeCell ref="AA95:AA96"/>
    <mergeCell ref="AP23:AP25"/>
    <mergeCell ref="AP26:AP27"/>
    <mergeCell ref="AJ13:AJ16"/>
    <mergeCell ref="AK13:AK16"/>
    <mergeCell ref="Y97:Y98"/>
    <mergeCell ref="Z97:Z98"/>
    <mergeCell ref="AA97:AA98"/>
    <mergeCell ref="AI17:AI19"/>
    <mergeCell ref="AJ17:AJ19"/>
    <mergeCell ref="AK17:AK19"/>
    <mergeCell ref="AN26:AN27"/>
    <mergeCell ref="AO26:AO27"/>
    <mergeCell ref="AN23:AN25"/>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A87:AA88"/>
    <mergeCell ref="E92:E93"/>
    <mergeCell ref="F92:F93"/>
    <mergeCell ref="AP9:AP11"/>
    <mergeCell ref="AP3:AP5"/>
    <mergeCell ref="AD79:AD81"/>
    <mergeCell ref="AE79:AE81"/>
    <mergeCell ref="AF79:AF81"/>
    <mergeCell ref="AN6:AN8"/>
    <mergeCell ref="AO6:AO8"/>
    <mergeCell ref="AP6:AP8"/>
    <mergeCell ref="A85:C86"/>
    <mergeCell ref="E85:G86"/>
    <mergeCell ref="J85:L86"/>
    <mergeCell ref="O85:Q86"/>
    <mergeCell ref="T85:V86"/>
    <mergeCell ref="Y85:AA86"/>
    <mergeCell ref="O81:O84"/>
    <mergeCell ref="P81:P84"/>
    <mergeCell ref="Q81:Q84"/>
    <mergeCell ref="AN15:AN17"/>
    <mergeCell ref="AN18:AN19"/>
    <mergeCell ref="AO18:AO19"/>
    <mergeCell ref="AP18:AP19"/>
    <mergeCell ref="AI10:AI12"/>
    <mergeCell ref="AJ10:AJ12"/>
    <mergeCell ref="AK10:AK12"/>
    <mergeCell ref="AO3:AO5"/>
    <mergeCell ref="P73:P74"/>
    <mergeCell ref="Q73:Q74"/>
    <mergeCell ref="AD157:AD159"/>
    <mergeCell ref="AE157:AE159"/>
    <mergeCell ref="AF157:AF159"/>
    <mergeCell ref="AI157:AI159"/>
    <mergeCell ref="AN9:AN11"/>
    <mergeCell ref="AO9:AO11"/>
    <mergeCell ref="P92:P94"/>
    <mergeCell ref="Q92:Q94"/>
    <mergeCell ref="T90:T109"/>
    <mergeCell ref="Y91:Y92"/>
    <mergeCell ref="Z91:Z92"/>
    <mergeCell ref="AA91:AA92"/>
    <mergeCell ref="Q89:Q91"/>
    <mergeCell ref="Y89:Y90"/>
    <mergeCell ref="Z89:Z90"/>
    <mergeCell ref="AA89:AA90"/>
    <mergeCell ref="AO15:AO17"/>
    <mergeCell ref="Y100:Y102"/>
    <mergeCell ref="Z100:Z102"/>
    <mergeCell ref="Y103:Y104"/>
    <mergeCell ref="AA100:AA102"/>
    <mergeCell ref="AJ157:AJ159"/>
    <mergeCell ref="AK157:AK159"/>
    <mergeCell ref="AD74:AD75"/>
    <mergeCell ref="AE74:AE75"/>
    <mergeCell ref="AF74:AF75"/>
    <mergeCell ref="O76:O79"/>
    <mergeCell ref="P76:P79"/>
    <mergeCell ref="Q76:Q79"/>
    <mergeCell ref="AN3:AN5"/>
    <mergeCell ref="O92:O94"/>
    <mergeCell ref="Y110:Y112"/>
    <mergeCell ref="Z110:Z112"/>
    <mergeCell ref="AA110:AA112"/>
    <mergeCell ref="AN40:AN42"/>
    <mergeCell ref="T116:T117"/>
    <mergeCell ref="U116:U117"/>
    <mergeCell ref="V116:V117"/>
    <mergeCell ref="V128:V130"/>
    <mergeCell ref="Y128:Y129"/>
    <mergeCell ref="Z128:Z129"/>
    <mergeCell ref="AA128:AA129"/>
    <mergeCell ref="O133:O134"/>
    <mergeCell ref="P133:P134"/>
    <mergeCell ref="Q133:Q134"/>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J145:AJ147"/>
    <mergeCell ref="AK145:AK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P64:P66"/>
    <mergeCell ref="Q64:Q66"/>
    <mergeCell ref="AE145:AE148"/>
    <mergeCell ref="AF145:AF148"/>
    <mergeCell ref="AI145:AI147"/>
    <mergeCell ref="P67:P68"/>
    <mergeCell ref="Q67:Q68"/>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D57:AD58"/>
    <mergeCell ref="AE57:AE58"/>
    <mergeCell ref="AF57:AF58"/>
    <mergeCell ref="T58:T59"/>
    <mergeCell ref="U58:U59"/>
    <mergeCell ref="V58:V59"/>
    <mergeCell ref="T68:T69"/>
    <mergeCell ref="U68:U69"/>
    <mergeCell ref="V68:V69"/>
    <mergeCell ref="T71:T73"/>
    <mergeCell ref="U71:U73"/>
    <mergeCell ref="V71:V73"/>
    <mergeCell ref="AD134:AD144"/>
    <mergeCell ref="V54:V55"/>
    <mergeCell ref="O57:O58"/>
    <mergeCell ref="P57:P58"/>
    <mergeCell ref="Q57:Q58"/>
    <mergeCell ref="O59:O62"/>
    <mergeCell ref="E63:E65"/>
    <mergeCell ref="F63:F65"/>
    <mergeCell ref="G63:G65"/>
    <mergeCell ref="O64:O66"/>
    <mergeCell ref="O67:O68"/>
    <mergeCell ref="O70:O72"/>
    <mergeCell ref="P70:P72"/>
    <mergeCell ref="Q70:Q72"/>
    <mergeCell ref="O73:O74"/>
    <mergeCell ref="G92:G93"/>
    <mergeCell ref="E100:E101"/>
    <mergeCell ref="F100:F101"/>
    <mergeCell ref="E96:E97"/>
    <mergeCell ref="F96:F97"/>
    <mergeCell ref="G96:G97"/>
    <mergeCell ref="G100:G101"/>
    <mergeCell ref="J100:J104"/>
    <mergeCell ref="K100:K104"/>
    <mergeCell ref="G44:G46"/>
    <mergeCell ref="E54:E55"/>
    <mergeCell ref="F54:F55"/>
    <mergeCell ref="G54:G55"/>
    <mergeCell ref="O54:O56"/>
    <mergeCell ref="P54:P56"/>
    <mergeCell ref="Q54:Q56"/>
    <mergeCell ref="T54:T55"/>
    <mergeCell ref="U54:U55"/>
    <mergeCell ref="J43:J45"/>
    <mergeCell ref="K43:K45"/>
    <mergeCell ref="L43:L45"/>
    <mergeCell ref="AD44:AD46"/>
    <mergeCell ref="E47:E49"/>
    <mergeCell ref="F47:F49"/>
    <mergeCell ref="G47:G49"/>
    <mergeCell ref="O47:O50"/>
    <mergeCell ref="P47:P50"/>
    <mergeCell ref="Q47:Q50"/>
    <mergeCell ref="J49:J50"/>
    <mergeCell ref="K49:K50"/>
    <mergeCell ref="L49:L50"/>
    <mergeCell ref="E50:E53"/>
    <mergeCell ref="F50:F53"/>
    <mergeCell ref="G50:G53"/>
    <mergeCell ref="J46:J47"/>
    <mergeCell ref="K46:K47"/>
    <mergeCell ref="L46:L47"/>
    <mergeCell ref="O51:O52"/>
    <mergeCell ref="P51:P52"/>
    <mergeCell ref="Q51:Q52"/>
    <mergeCell ref="E44:E46"/>
    <mergeCell ref="F44:F46"/>
    <mergeCell ref="AD122:AD123"/>
    <mergeCell ref="AE122:AE123"/>
    <mergeCell ref="AF122:AF123"/>
    <mergeCell ref="AI122:AI124"/>
    <mergeCell ref="AJ122:AJ124"/>
    <mergeCell ref="AK122:AK124"/>
    <mergeCell ref="Y44:Y45"/>
    <mergeCell ref="Z44:Z45"/>
    <mergeCell ref="AA44:AA45"/>
    <mergeCell ref="Y117:Y118"/>
    <mergeCell ref="Z117:Z118"/>
    <mergeCell ref="AA117:AA118"/>
    <mergeCell ref="Y115:Y116"/>
    <mergeCell ref="Z115:Z116"/>
    <mergeCell ref="AA115:AA116"/>
    <mergeCell ref="AK111:AK113"/>
    <mergeCell ref="AK108:AK110"/>
    <mergeCell ref="AK103:AK106"/>
    <mergeCell ref="AK99:AK102"/>
    <mergeCell ref="AK94:AK98"/>
    <mergeCell ref="AK87:AK91"/>
    <mergeCell ref="AE44:AE46"/>
    <mergeCell ref="AI125:AI127"/>
    <mergeCell ref="AJ125:AJ127"/>
    <mergeCell ref="AF44:AF46"/>
    <mergeCell ref="AK125:AK127"/>
    <mergeCell ref="AF114:AF115"/>
    <mergeCell ref="AI114:AI116"/>
    <mergeCell ref="AJ114:AJ116"/>
    <mergeCell ref="AK114:AK116"/>
    <mergeCell ref="AD118:AD119"/>
    <mergeCell ref="AE118:AE119"/>
    <mergeCell ref="AF118:AF119"/>
    <mergeCell ref="AI118:AI121"/>
    <mergeCell ref="AJ118:AJ121"/>
    <mergeCell ref="AK118:AK121"/>
    <mergeCell ref="AD116:AD117"/>
    <mergeCell ref="AE116:AE117"/>
    <mergeCell ref="AF116:AF117"/>
    <mergeCell ref="E31:E33"/>
    <mergeCell ref="F31:F33"/>
    <mergeCell ref="G31:G33"/>
    <mergeCell ref="O31:O33"/>
    <mergeCell ref="Y32:Y34"/>
    <mergeCell ref="Q34:Q35"/>
    <mergeCell ref="Y35:Y36"/>
    <mergeCell ref="AD114:AD115"/>
    <mergeCell ref="AE114:AE115"/>
    <mergeCell ref="Z32:Z34"/>
    <mergeCell ref="AA32:AA34"/>
    <mergeCell ref="AD36:AD37"/>
    <mergeCell ref="AE36:AE37"/>
    <mergeCell ref="AD38:AD40"/>
    <mergeCell ref="AE38:AE40"/>
    <mergeCell ref="Z35:Z36"/>
    <mergeCell ref="AA35:AA36"/>
    <mergeCell ref="E36:E38"/>
    <mergeCell ref="F36:F38"/>
    <mergeCell ref="G36:G38"/>
    <mergeCell ref="O36:O38"/>
    <mergeCell ref="P36:P38"/>
    <mergeCell ref="Q36:Q38"/>
    <mergeCell ref="J33:J38"/>
    <mergeCell ref="AD112:AD113"/>
    <mergeCell ref="AE112:AE113"/>
    <mergeCell ref="AF112:AF113"/>
    <mergeCell ref="AF36:AF37"/>
    <mergeCell ref="AF38:AF40"/>
    <mergeCell ref="AJ108:AJ110"/>
    <mergeCell ref="AI108:AI110"/>
    <mergeCell ref="AI103:AI106"/>
    <mergeCell ref="AJ103:AJ106"/>
    <mergeCell ref="AI99:AI102"/>
    <mergeCell ref="AJ99:AJ102"/>
    <mergeCell ref="AI94:AI98"/>
    <mergeCell ref="AJ94:AJ98"/>
    <mergeCell ref="AJ87:AJ91"/>
    <mergeCell ref="AE42:AE43"/>
    <mergeCell ref="AF42:AF43"/>
    <mergeCell ref="AI111:AI113"/>
    <mergeCell ref="AJ111:AJ113"/>
    <mergeCell ref="AD42:AD43"/>
    <mergeCell ref="AD109:AD110"/>
    <mergeCell ref="AE109:AE110"/>
    <mergeCell ref="AF109:AF110"/>
    <mergeCell ref="F24:F25"/>
    <mergeCell ref="G24:G25"/>
    <mergeCell ref="Y24:Y26"/>
    <mergeCell ref="Z24:Z26"/>
    <mergeCell ref="AA24:AA26"/>
    <mergeCell ref="F29:F30"/>
    <mergeCell ref="G29:G30"/>
    <mergeCell ref="Y29:Y31"/>
    <mergeCell ref="Z29:Z31"/>
    <mergeCell ref="AA29:AA31"/>
    <mergeCell ref="K33:K38"/>
    <mergeCell ref="L33:L38"/>
    <mergeCell ref="O34:O35"/>
    <mergeCell ref="P34:P35"/>
    <mergeCell ref="P31:P33"/>
    <mergeCell ref="Q31:Q33"/>
    <mergeCell ref="T32:T35"/>
    <mergeCell ref="AD28:AD29"/>
    <mergeCell ref="AE28:AE29"/>
    <mergeCell ref="AF28:AF29"/>
    <mergeCell ref="J41:J42"/>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G26:G27"/>
    <mergeCell ref="Y27:Y28"/>
    <mergeCell ref="Z27:Z28"/>
    <mergeCell ref="AA27:AA28"/>
    <mergeCell ref="E29:E30"/>
    <mergeCell ref="O21:O22"/>
    <mergeCell ref="P21:P22"/>
    <mergeCell ref="Q21:Q22"/>
    <mergeCell ref="G16:G17"/>
    <mergeCell ref="Y16:Y17"/>
    <mergeCell ref="Z16:Z17"/>
    <mergeCell ref="K15:K18"/>
    <mergeCell ref="L15:L18"/>
    <mergeCell ref="AD15:AD17"/>
    <mergeCell ref="AE15:AE17"/>
    <mergeCell ref="AD21:AD23"/>
    <mergeCell ref="AE101:AE102"/>
    <mergeCell ref="AE21:AE23"/>
    <mergeCell ref="U32:U35"/>
    <mergeCell ref="V32:V35"/>
    <mergeCell ref="AE99:AE100"/>
    <mergeCell ref="AD25:AF26"/>
    <mergeCell ref="K41:K42"/>
    <mergeCell ref="L41:L42"/>
    <mergeCell ref="O42:O44"/>
    <mergeCell ref="P42:P44"/>
    <mergeCell ref="Q42:Q44"/>
    <mergeCell ref="T42:T44"/>
    <mergeCell ref="U42:U44"/>
    <mergeCell ref="V42:V44"/>
    <mergeCell ref="Y42:Y43"/>
    <mergeCell ref="O39:O41"/>
    <mergeCell ref="AD99:AD100"/>
    <mergeCell ref="AA16:AA17"/>
    <mergeCell ref="AD101:AD102"/>
    <mergeCell ref="AF18:AF20"/>
    <mergeCell ref="Y18:Y20"/>
    <mergeCell ref="Z18:Z20"/>
    <mergeCell ref="AA18:AA20"/>
    <mergeCell ref="AD18:AD20"/>
    <mergeCell ref="AE18:AE20"/>
    <mergeCell ref="AF101:AF102"/>
    <mergeCell ref="AF21:AF23"/>
    <mergeCell ref="AF99:AF100"/>
    <mergeCell ref="Z42:Z43"/>
    <mergeCell ref="AA42:AA43"/>
    <mergeCell ref="AD93:AD95"/>
    <mergeCell ref="AE93:AE95"/>
    <mergeCell ref="AF93:AF95"/>
    <mergeCell ref="AE11:AE12"/>
    <mergeCell ref="AF11:AF12"/>
    <mergeCell ref="O8:O9"/>
    <mergeCell ref="P8:P9"/>
    <mergeCell ref="Q8:Q9"/>
    <mergeCell ref="E12:E13"/>
    <mergeCell ref="F12:F13"/>
    <mergeCell ref="G12:G13"/>
    <mergeCell ref="AD13:AD14"/>
    <mergeCell ref="AE13:AE14"/>
    <mergeCell ref="AF13:AF14"/>
    <mergeCell ref="E14:E15"/>
    <mergeCell ref="F14:F15"/>
    <mergeCell ref="G14:G15"/>
    <mergeCell ref="J15:J18"/>
    <mergeCell ref="J11:J12"/>
    <mergeCell ref="K11:K12"/>
    <mergeCell ref="L11:L12"/>
    <mergeCell ref="T11:T13"/>
    <mergeCell ref="U11:U13"/>
    <mergeCell ref="V11:V13"/>
    <mergeCell ref="AI87:AI91"/>
    <mergeCell ref="T4:T5"/>
    <mergeCell ref="U4:U5"/>
    <mergeCell ref="V4:V5"/>
    <mergeCell ref="Y4:Y5"/>
    <mergeCell ref="Z4:Z5"/>
    <mergeCell ref="P3:P5"/>
    <mergeCell ref="Q3:Q5"/>
    <mergeCell ref="AD3:AD4"/>
    <mergeCell ref="AE3:AE4"/>
    <mergeCell ref="AE8:AE10"/>
    <mergeCell ref="AF8:AF10"/>
    <mergeCell ref="AD11:AD12"/>
    <mergeCell ref="P10:P11"/>
    <mergeCell ref="Q10:Q11"/>
    <mergeCell ref="Y10:Y15"/>
    <mergeCell ref="Z10:Z15"/>
    <mergeCell ref="AA10:AA15"/>
    <mergeCell ref="AD8:AD10"/>
    <mergeCell ref="AF15:AF17"/>
    <mergeCell ref="P39:P41"/>
    <mergeCell ref="Q39:Q41"/>
    <mergeCell ref="AI26:AI27"/>
    <mergeCell ref="A1:C2"/>
    <mergeCell ref="E1:G2"/>
    <mergeCell ref="J1:L2"/>
    <mergeCell ref="O1:Q2"/>
    <mergeCell ref="T1:V2"/>
    <mergeCell ref="Y1:AA2"/>
    <mergeCell ref="AF3:AF4"/>
    <mergeCell ref="AD87:AD91"/>
    <mergeCell ref="AA4:AA5"/>
    <mergeCell ref="AD5:AD7"/>
    <mergeCell ref="AE5:AE7"/>
    <mergeCell ref="AF5:AF7"/>
    <mergeCell ref="AE87:AE91"/>
    <mergeCell ref="AF87:AF91"/>
    <mergeCell ref="E8:E9"/>
    <mergeCell ref="F8:F9"/>
    <mergeCell ref="G8:G9"/>
    <mergeCell ref="J8:J10"/>
    <mergeCell ref="K8:K10"/>
    <mergeCell ref="L8:L10"/>
    <mergeCell ref="E10:E11"/>
    <mergeCell ref="F10:F11"/>
    <mergeCell ref="G10:G11"/>
    <mergeCell ref="O10:O20"/>
    <mergeCell ref="AD1:AF2"/>
    <mergeCell ref="AD85:AF86"/>
    <mergeCell ref="AI85:AK86"/>
    <mergeCell ref="E3:E4"/>
    <mergeCell ref="F3:F4"/>
    <mergeCell ref="G3:G4"/>
    <mergeCell ref="J3:J4"/>
    <mergeCell ref="K3:K4"/>
    <mergeCell ref="L3:L4"/>
    <mergeCell ref="O3:O5"/>
    <mergeCell ref="E5:E7"/>
    <mergeCell ref="F5:F7"/>
    <mergeCell ref="G5:G7"/>
    <mergeCell ref="J5:J7"/>
    <mergeCell ref="K5:K7"/>
    <mergeCell ref="L5:L7"/>
    <mergeCell ref="O6:O7"/>
    <mergeCell ref="AA6:AA9"/>
    <mergeCell ref="P6:P7"/>
    <mergeCell ref="Q6:Q7"/>
    <mergeCell ref="Y6:Y9"/>
    <mergeCell ref="Z6:Z9"/>
    <mergeCell ref="E16:E17"/>
    <mergeCell ref="F16:F17"/>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X54"/>
  <sheetViews>
    <sheetView showGridLines="0" zoomScaleNormal="100" workbookViewId="0" xr3:uid="{842E5F09-E766-5B8D-85AF-A39847EA96FD}">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98" customWidth="1"/>
    <col min="3" max="3" width="52.28515625" customWidth="1"/>
    <col min="4" max="24" width="3.42578125" customWidth="1"/>
  </cols>
  <sheetData>
    <row r="1" spans="1:24" ht="74.25" customHeight="1" thickBot="1" x14ac:dyDescent="0.2">
      <c r="A1" s="239" t="s">
        <v>84</v>
      </c>
      <c r="B1" s="240" t="s">
        <v>205</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39" t="s">
        <v>84</v>
      </c>
    </row>
    <row r="2" spans="1:24" ht="12.75" customHeight="1" thickBot="1" x14ac:dyDescent="0.2">
      <c r="A2" s="239"/>
      <c r="B2" s="94"/>
      <c r="C2" s="93" t="s">
        <v>129</v>
      </c>
      <c r="D2" s="201" t="str">
        <f>IF(COUNTIF(D3:D18,"*")+COUNTIF(D20:D21,"*")+COUNTIF(D23:D29,"*")+MIN(2,COUNTIF(D31:D36,"*"))+COUNTIF(D37:D38,"*")+COUNTIF(D29,"&gt;19")&gt;28,"C",IF(COUNTIF(D3:D38,"*")&gt;0, (COUNTIF(D3:D18,"*")+COUNTIF(D20:D21,"*")+COUNTIF(D23:D29,"*")+MIN(2,COUNTIF(D31:D36,"*"))+COUNTIF(D37:D38,"*")+COUNTIF(D29,"&gt;19"))/29*100, ""))</f>
        <v/>
      </c>
      <c r="E2" s="201" t="str">
        <f t="shared" ref="E2:R2" si="0">IF(COUNTIF(E3:E18,"*")+COUNTIF(E20:E21,"*")+COUNTIF(E23:E29,"*")+MIN(2,COUNTIF(E31:E36,"*"))+COUNTIF(E37:E38,"*")+COUNTIF(E29,"&gt;19")&gt;28,"C",IF(COUNTIF(E3:E38,"*")&gt;0, (COUNTIF(E3:E18,"*")+COUNTIF(E20:E21,"*")+COUNTIF(E23:E29,"*")+MIN(2,COUNTIF(E31:E36,"*"))+COUNTIF(E37:E38,"*")+COUNTIF(E29,"&gt;19"))/29*100, ""))</f>
        <v/>
      </c>
      <c r="F2" s="201" t="str">
        <f t="shared" si="0"/>
        <v/>
      </c>
      <c r="G2" s="201" t="str">
        <f t="shared" si="0"/>
        <v/>
      </c>
      <c r="H2" s="201" t="str">
        <f t="shared" si="0"/>
        <v/>
      </c>
      <c r="I2" s="201" t="str">
        <f t="shared" si="0"/>
        <v/>
      </c>
      <c r="J2" s="201" t="str">
        <f t="shared" si="0"/>
        <v/>
      </c>
      <c r="K2" s="201" t="str">
        <f t="shared" si="0"/>
        <v/>
      </c>
      <c r="L2" s="201" t="str">
        <f t="shared" si="0"/>
        <v/>
      </c>
      <c r="M2" s="201" t="str">
        <f t="shared" si="0"/>
        <v/>
      </c>
      <c r="N2" s="201" t="str">
        <f t="shared" si="0"/>
        <v/>
      </c>
      <c r="O2" s="201" t="str">
        <f t="shared" si="0"/>
        <v/>
      </c>
      <c r="P2" s="201" t="str">
        <f t="shared" si="0"/>
        <v/>
      </c>
      <c r="Q2" s="201" t="str">
        <f t="shared" si="0"/>
        <v/>
      </c>
      <c r="R2" s="201" t="str">
        <f t="shared" si="0"/>
        <v/>
      </c>
      <c r="S2" s="201" t="str">
        <f t="shared" ref="S2" si="1">IF(COUNTIF(S3:S18,"*")+COUNTIF(S20:S21,"*")+COUNTIF(S23:S29,"*")+MIN(2,COUNTIF(S31:S36,"*"))+COUNTIF(S37:S38,"*")+COUNTIF(S29,"&gt;19")&gt;28,"C",IF(COUNTIF(S3:S38,"*")&gt;0, (COUNTIF(S3:S18,"*")+COUNTIF(S20:S21,"*")+COUNTIF(S23:S29,"*")+MIN(2,COUNTIF(S31:S36,"*"))+COUNTIF(S37:S38,"*")+COUNTIF(S29,"&gt;19"))/29*100, ""))</f>
        <v/>
      </c>
      <c r="T2" s="201" t="str">
        <f t="shared" ref="T2" si="2">IF(COUNTIF(T3:T18,"*")+COUNTIF(T20:T21,"*")+COUNTIF(T23:T29,"*")+MIN(2,COUNTIF(T31:T36,"*"))+COUNTIF(T37:T38,"*")+COUNTIF(T29,"&gt;19")&gt;28,"C",IF(COUNTIF(T3:T38,"*")&gt;0, (COUNTIF(T3:T18,"*")+COUNTIF(T20:T21,"*")+COUNTIF(T23:T29,"*")+MIN(2,COUNTIF(T31:T36,"*"))+COUNTIF(T37:T38,"*")+COUNTIF(T29,"&gt;19"))/29*100, ""))</f>
        <v/>
      </c>
      <c r="U2" s="201" t="str">
        <f t="shared" ref="U2" si="3">IF(COUNTIF(U3:U18,"*")+COUNTIF(U20:U21,"*")+COUNTIF(U23:U29,"*")+MIN(2,COUNTIF(U31:U36,"*"))+COUNTIF(U37:U38,"*")+COUNTIF(U29,"&gt;19")&gt;28,"C",IF(COUNTIF(U3:U38,"*")&gt;0, (COUNTIF(U3:U18,"*")+COUNTIF(U20:U21,"*")+COUNTIF(U23:U29,"*")+MIN(2,COUNTIF(U31:U36,"*"))+COUNTIF(U37:U38,"*")+COUNTIF(U29,"&gt;19"))/29*100, ""))</f>
        <v/>
      </c>
      <c r="V2" s="201" t="str">
        <f t="shared" ref="V2" si="4">IF(COUNTIF(V3:V18,"*")+COUNTIF(V20:V21,"*")+COUNTIF(V23:V29,"*")+MIN(2,COUNTIF(V31:V36,"*"))+COUNTIF(V37:V38,"*")+COUNTIF(V29,"&gt;19")&gt;28,"C",IF(COUNTIF(V3:V38,"*")&gt;0, (COUNTIF(V3:V18,"*")+COUNTIF(V20:V21,"*")+COUNTIF(V23:V29,"*")+MIN(2,COUNTIF(V31:V36,"*"))+COUNTIF(V37:V38,"*")+COUNTIF(V29,"&gt;19"))/29*100, ""))</f>
        <v/>
      </c>
      <c r="W2" s="201" t="str">
        <f t="shared" ref="W2" si="5">IF(COUNTIF(W3:W18,"*")+COUNTIF(W20:W21,"*")+COUNTIF(W23:W29,"*")+MIN(2,COUNTIF(W31:W36,"*"))+COUNTIF(W37:W38,"*")+COUNTIF(W29,"&gt;19")&gt;28,"C",IF(COUNTIF(W3:W38,"*")&gt;0, (COUNTIF(W3:W18,"*")+COUNTIF(W20:W21,"*")+COUNTIF(W23:W29,"*")+MIN(2,COUNTIF(W31:W36,"*"))+COUNTIF(W37:W38,"*")+COUNTIF(W29,"&gt;19"))/29*100, ""))</f>
        <v/>
      </c>
      <c r="X2" s="242"/>
    </row>
    <row r="3" spans="1:24" ht="46.5" x14ac:dyDescent="0.15">
      <c r="A3" s="239"/>
      <c r="B3" s="95" t="s">
        <v>130</v>
      </c>
      <c r="C3" s="13" t="s">
        <v>343</v>
      </c>
      <c r="D3" s="115"/>
      <c r="E3" s="115"/>
      <c r="F3" s="115"/>
      <c r="G3" s="115"/>
      <c r="H3" s="115"/>
      <c r="I3" s="115"/>
      <c r="J3" s="115"/>
      <c r="K3" s="115"/>
      <c r="L3" s="115"/>
      <c r="M3" s="115"/>
      <c r="N3" s="115"/>
      <c r="O3" s="115"/>
      <c r="P3" s="115"/>
      <c r="Q3" s="115"/>
      <c r="R3" s="115"/>
      <c r="S3" s="115"/>
      <c r="T3" s="115"/>
      <c r="U3" s="115"/>
      <c r="V3" s="115"/>
      <c r="W3" s="115"/>
      <c r="X3" s="239"/>
    </row>
    <row r="4" spans="1:24" ht="58.5" x14ac:dyDescent="0.15">
      <c r="A4" s="239"/>
      <c r="B4" s="95" t="s">
        <v>105</v>
      </c>
      <c r="C4" s="13" t="s">
        <v>344</v>
      </c>
      <c r="D4" s="15"/>
      <c r="E4" s="15"/>
      <c r="F4" s="15"/>
      <c r="G4" s="15"/>
      <c r="H4" s="15"/>
      <c r="I4" s="15"/>
      <c r="J4" s="15"/>
      <c r="K4" s="15"/>
      <c r="L4" s="15"/>
      <c r="M4" s="15"/>
      <c r="N4" s="15"/>
      <c r="O4" s="15"/>
      <c r="P4" s="15"/>
      <c r="Q4" s="15"/>
      <c r="R4" s="15"/>
      <c r="S4" s="15"/>
      <c r="T4" s="15"/>
      <c r="U4" s="15"/>
      <c r="V4" s="15"/>
      <c r="W4" s="15"/>
      <c r="X4" s="239"/>
    </row>
    <row r="5" spans="1:24" ht="35.25" x14ac:dyDescent="0.15">
      <c r="A5" s="239"/>
      <c r="B5" s="96">
        <v>2</v>
      </c>
      <c r="C5" s="13" t="s">
        <v>345</v>
      </c>
      <c r="D5" s="15"/>
      <c r="E5" s="15"/>
      <c r="F5" s="15"/>
      <c r="G5" s="15"/>
      <c r="H5" s="15"/>
      <c r="I5" s="15"/>
      <c r="J5" s="15"/>
      <c r="K5" s="15"/>
      <c r="L5" s="15"/>
      <c r="M5" s="15"/>
      <c r="N5" s="15"/>
      <c r="O5" s="15"/>
      <c r="P5" s="15"/>
      <c r="Q5" s="15"/>
      <c r="R5" s="15"/>
      <c r="S5" s="15"/>
      <c r="T5" s="15"/>
      <c r="U5" s="15"/>
      <c r="V5" s="15"/>
      <c r="W5" s="15"/>
      <c r="X5" s="239"/>
    </row>
    <row r="6" spans="1:24" ht="35.25" x14ac:dyDescent="0.15">
      <c r="A6" s="239"/>
      <c r="B6" s="96">
        <v>3</v>
      </c>
      <c r="C6" s="13" t="s">
        <v>131</v>
      </c>
      <c r="D6" s="15"/>
      <c r="E6" s="15"/>
      <c r="F6" s="15"/>
      <c r="G6" s="15"/>
      <c r="H6" s="15"/>
      <c r="I6" s="15"/>
      <c r="J6" s="15"/>
      <c r="K6" s="15"/>
      <c r="L6" s="15"/>
      <c r="M6" s="15"/>
      <c r="N6" s="15"/>
      <c r="O6" s="15"/>
      <c r="P6" s="15"/>
      <c r="Q6" s="15"/>
      <c r="R6" s="15"/>
      <c r="S6" s="15"/>
      <c r="T6" s="15"/>
      <c r="U6" s="15"/>
      <c r="V6" s="15"/>
      <c r="W6" s="15"/>
      <c r="X6" s="239"/>
    </row>
    <row r="7" spans="1:24" ht="35.25" x14ac:dyDescent="0.15">
      <c r="A7" s="239"/>
      <c r="B7" s="95" t="s">
        <v>132</v>
      </c>
      <c r="C7" s="13" t="s">
        <v>133</v>
      </c>
      <c r="D7" s="15"/>
      <c r="E7" s="15"/>
      <c r="F7" s="15"/>
      <c r="G7" s="15"/>
      <c r="H7" s="15"/>
      <c r="I7" s="15"/>
      <c r="J7" s="15"/>
      <c r="K7" s="15"/>
      <c r="L7" s="15"/>
      <c r="M7" s="15"/>
      <c r="N7" s="15"/>
      <c r="O7" s="15"/>
      <c r="P7" s="15"/>
      <c r="Q7" s="15"/>
      <c r="R7" s="15"/>
      <c r="S7" s="15"/>
      <c r="T7" s="15"/>
      <c r="U7" s="15"/>
      <c r="V7" s="15"/>
      <c r="W7" s="15"/>
      <c r="X7" s="239"/>
    </row>
    <row r="8" spans="1:24" ht="46.5" x14ac:dyDescent="0.15">
      <c r="A8" s="239"/>
      <c r="B8" s="95" t="s">
        <v>134</v>
      </c>
      <c r="C8" s="13" t="s">
        <v>135</v>
      </c>
      <c r="D8" s="15"/>
      <c r="E8" s="15"/>
      <c r="F8" s="15"/>
      <c r="G8" s="15"/>
      <c r="H8" s="15"/>
      <c r="I8" s="15"/>
      <c r="J8" s="15"/>
      <c r="K8" s="15"/>
      <c r="L8" s="15"/>
      <c r="M8" s="15"/>
      <c r="N8" s="15"/>
      <c r="O8" s="15"/>
      <c r="P8" s="15"/>
      <c r="Q8" s="15"/>
      <c r="R8" s="15"/>
      <c r="S8" s="15"/>
      <c r="T8" s="15"/>
      <c r="U8" s="15"/>
      <c r="V8" s="15"/>
      <c r="W8" s="15"/>
      <c r="X8" s="239"/>
    </row>
    <row r="9" spans="1:24" ht="38.25" customHeight="1" x14ac:dyDescent="0.15">
      <c r="A9" s="239"/>
      <c r="B9" s="95" t="s">
        <v>136</v>
      </c>
      <c r="C9" s="13" t="s">
        <v>139</v>
      </c>
      <c r="D9" s="15"/>
      <c r="E9" s="15"/>
      <c r="F9" s="15"/>
      <c r="G9" s="15"/>
      <c r="H9" s="15"/>
      <c r="I9" s="15"/>
      <c r="J9" s="15"/>
      <c r="K9" s="15"/>
      <c r="L9" s="15"/>
      <c r="M9" s="15"/>
      <c r="N9" s="15"/>
      <c r="O9" s="15"/>
      <c r="P9" s="15"/>
      <c r="Q9" s="15"/>
      <c r="R9" s="15"/>
      <c r="S9" s="15"/>
      <c r="T9" s="15"/>
      <c r="U9" s="15"/>
      <c r="V9" s="15"/>
      <c r="W9" s="15"/>
      <c r="X9" s="239"/>
    </row>
    <row r="10" spans="1:24" ht="24" x14ac:dyDescent="0.15">
      <c r="A10" s="239"/>
      <c r="B10" s="95" t="s">
        <v>137</v>
      </c>
      <c r="C10" s="13" t="s">
        <v>138</v>
      </c>
      <c r="D10" s="15"/>
      <c r="E10" s="15"/>
      <c r="F10" s="15"/>
      <c r="G10" s="15"/>
      <c r="H10" s="15"/>
      <c r="I10" s="15"/>
      <c r="J10" s="15"/>
      <c r="K10" s="15"/>
      <c r="L10" s="15"/>
      <c r="M10" s="15"/>
      <c r="N10" s="15"/>
      <c r="O10" s="15"/>
      <c r="P10" s="15"/>
      <c r="Q10" s="15"/>
      <c r="R10" s="15"/>
      <c r="S10" s="15"/>
      <c r="T10" s="15"/>
      <c r="U10" s="15"/>
      <c r="V10" s="15"/>
      <c r="W10" s="15"/>
      <c r="X10" s="239"/>
    </row>
    <row r="11" spans="1:24" x14ac:dyDescent="0.15">
      <c r="A11" s="239"/>
      <c r="B11" s="95" t="s">
        <v>140</v>
      </c>
      <c r="C11" s="13" t="s">
        <v>141</v>
      </c>
      <c r="D11" s="15"/>
      <c r="E11" s="15"/>
      <c r="F11" s="15"/>
      <c r="G11" s="15"/>
      <c r="H11" s="15"/>
      <c r="I11" s="15"/>
      <c r="J11" s="15"/>
      <c r="K11" s="15"/>
      <c r="L11" s="15"/>
      <c r="M11" s="15"/>
      <c r="N11" s="15"/>
      <c r="O11" s="15"/>
      <c r="P11" s="15"/>
      <c r="Q11" s="15"/>
      <c r="R11" s="15"/>
      <c r="S11" s="15"/>
      <c r="T11" s="15"/>
      <c r="U11" s="15"/>
      <c r="V11" s="15"/>
      <c r="W11" s="15"/>
      <c r="X11" s="239"/>
    </row>
    <row r="12" spans="1:24" ht="24" x14ac:dyDescent="0.15">
      <c r="A12" s="239"/>
      <c r="B12" s="95" t="s">
        <v>142</v>
      </c>
      <c r="C12" s="13" t="s">
        <v>143</v>
      </c>
      <c r="D12" s="15"/>
      <c r="E12" s="15"/>
      <c r="F12" s="15"/>
      <c r="G12" s="15"/>
      <c r="H12" s="15"/>
      <c r="I12" s="15"/>
      <c r="J12" s="15"/>
      <c r="K12" s="15"/>
      <c r="L12" s="15"/>
      <c r="M12" s="15"/>
      <c r="N12" s="15"/>
      <c r="O12" s="15"/>
      <c r="P12" s="15"/>
      <c r="Q12" s="15"/>
      <c r="R12" s="15"/>
      <c r="S12" s="15"/>
      <c r="T12" s="15"/>
      <c r="U12" s="15"/>
      <c r="V12" s="15"/>
      <c r="W12" s="15"/>
      <c r="X12" s="239"/>
    </row>
    <row r="13" spans="1:24" ht="35.25" x14ac:dyDescent="0.15">
      <c r="A13" s="239"/>
      <c r="B13" s="95" t="s">
        <v>144</v>
      </c>
      <c r="C13" s="13" t="s">
        <v>167</v>
      </c>
      <c r="D13" s="15"/>
      <c r="E13" s="15"/>
      <c r="F13" s="15"/>
      <c r="G13" s="15"/>
      <c r="H13" s="15"/>
      <c r="I13" s="15"/>
      <c r="J13" s="15"/>
      <c r="K13" s="15"/>
      <c r="L13" s="15"/>
      <c r="M13" s="15"/>
      <c r="N13" s="15"/>
      <c r="O13" s="15"/>
      <c r="P13" s="15"/>
      <c r="Q13" s="15"/>
      <c r="R13" s="15"/>
      <c r="S13" s="15"/>
      <c r="T13" s="15"/>
      <c r="U13" s="15"/>
      <c r="V13" s="15"/>
      <c r="W13" s="15"/>
      <c r="X13" s="239"/>
    </row>
    <row r="14" spans="1:24" ht="35.25" x14ac:dyDescent="0.15">
      <c r="A14" s="239"/>
      <c r="B14" s="95" t="s">
        <v>145</v>
      </c>
      <c r="C14" s="13" t="s">
        <v>346</v>
      </c>
      <c r="D14" s="15"/>
      <c r="E14" s="15"/>
      <c r="F14" s="15"/>
      <c r="G14" s="15"/>
      <c r="H14" s="15"/>
      <c r="I14" s="15"/>
      <c r="J14" s="15"/>
      <c r="K14" s="15"/>
      <c r="L14" s="15"/>
      <c r="M14" s="15"/>
      <c r="N14" s="15"/>
      <c r="O14" s="15"/>
      <c r="P14" s="15"/>
      <c r="Q14" s="15"/>
      <c r="R14" s="15"/>
      <c r="S14" s="15"/>
      <c r="T14" s="15"/>
      <c r="U14" s="15"/>
      <c r="V14" s="15"/>
      <c r="W14" s="15"/>
      <c r="X14" s="239"/>
    </row>
    <row r="15" spans="1:24" ht="35.25" x14ac:dyDescent="0.15">
      <c r="A15" s="239"/>
      <c r="B15" s="95" t="s">
        <v>146</v>
      </c>
      <c r="C15" s="13" t="s">
        <v>147</v>
      </c>
      <c r="D15" s="15"/>
      <c r="E15" s="15"/>
      <c r="F15" s="15"/>
      <c r="G15" s="15"/>
      <c r="H15" s="15"/>
      <c r="I15" s="15"/>
      <c r="J15" s="15"/>
      <c r="K15" s="15"/>
      <c r="L15" s="15"/>
      <c r="M15" s="15"/>
      <c r="N15" s="15"/>
      <c r="O15" s="15"/>
      <c r="P15" s="15"/>
      <c r="Q15" s="15"/>
      <c r="R15" s="15"/>
      <c r="S15" s="15"/>
      <c r="T15" s="15"/>
      <c r="U15" s="15"/>
      <c r="V15" s="15"/>
      <c r="W15" s="15"/>
      <c r="X15" s="239"/>
    </row>
    <row r="16" spans="1:24" ht="24" x14ac:dyDescent="0.15">
      <c r="A16" s="239"/>
      <c r="B16" s="95" t="s">
        <v>148</v>
      </c>
      <c r="C16" s="13" t="s">
        <v>149</v>
      </c>
      <c r="D16" s="15"/>
      <c r="E16" s="15"/>
      <c r="F16" s="15"/>
      <c r="G16" s="15"/>
      <c r="H16" s="15"/>
      <c r="I16" s="15"/>
      <c r="J16" s="15"/>
      <c r="K16" s="15"/>
      <c r="L16" s="15"/>
      <c r="M16" s="15"/>
      <c r="N16" s="15"/>
      <c r="O16" s="15"/>
      <c r="P16" s="15"/>
      <c r="Q16" s="15"/>
      <c r="R16" s="15"/>
      <c r="S16" s="15"/>
      <c r="T16" s="15"/>
      <c r="U16" s="15"/>
      <c r="V16" s="15"/>
      <c r="W16" s="15"/>
      <c r="X16" s="239"/>
    </row>
    <row r="17" spans="1:24" ht="24" x14ac:dyDescent="0.15">
      <c r="A17" s="239"/>
      <c r="B17" s="95" t="s">
        <v>150</v>
      </c>
      <c r="C17" s="13" t="s">
        <v>347</v>
      </c>
      <c r="D17" s="15"/>
      <c r="E17" s="15"/>
      <c r="F17" s="15"/>
      <c r="G17" s="15"/>
      <c r="H17" s="15"/>
      <c r="I17" s="15"/>
      <c r="J17" s="15"/>
      <c r="K17" s="15"/>
      <c r="L17" s="15"/>
      <c r="M17" s="15"/>
      <c r="N17" s="15"/>
      <c r="O17" s="15"/>
      <c r="P17" s="15"/>
      <c r="Q17" s="15"/>
      <c r="R17" s="15"/>
      <c r="S17" s="15"/>
      <c r="T17" s="15"/>
      <c r="U17" s="15"/>
      <c r="V17" s="15"/>
      <c r="W17" s="15"/>
      <c r="X17" s="239"/>
    </row>
    <row r="18" spans="1:24" ht="46.5" x14ac:dyDescent="0.15">
      <c r="A18" s="239"/>
      <c r="B18" s="95" t="s">
        <v>151</v>
      </c>
      <c r="C18" s="13" t="s">
        <v>152</v>
      </c>
      <c r="D18" s="15"/>
      <c r="E18" s="15"/>
      <c r="F18" s="15"/>
      <c r="G18" s="15"/>
      <c r="H18" s="15"/>
      <c r="I18" s="15"/>
      <c r="J18" s="15"/>
      <c r="K18" s="15"/>
      <c r="L18" s="15"/>
      <c r="M18" s="15"/>
      <c r="N18" s="15"/>
      <c r="O18" s="15"/>
      <c r="P18" s="15"/>
      <c r="Q18" s="15"/>
      <c r="R18" s="15"/>
      <c r="S18" s="15"/>
      <c r="T18" s="15"/>
      <c r="U18" s="15"/>
      <c r="V18" s="15"/>
      <c r="W18" s="15"/>
      <c r="X18" s="239"/>
    </row>
    <row r="19" spans="1:24" ht="24" x14ac:dyDescent="0.15">
      <c r="A19" s="239"/>
      <c r="B19" s="95">
        <v>7</v>
      </c>
      <c r="C19" s="13" t="s">
        <v>154</v>
      </c>
      <c r="D19" s="99"/>
      <c r="E19" s="99"/>
      <c r="F19" s="99"/>
      <c r="G19" s="99"/>
      <c r="H19" s="99"/>
      <c r="I19" s="99"/>
      <c r="J19" s="99"/>
      <c r="K19" s="99"/>
      <c r="L19" s="99"/>
      <c r="M19" s="99"/>
      <c r="N19" s="99"/>
      <c r="O19" s="99"/>
      <c r="P19" s="99"/>
      <c r="Q19" s="99"/>
      <c r="R19" s="99"/>
      <c r="S19" s="99"/>
      <c r="T19" s="99"/>
      <c r="U19" s="99"/>
      <c r="V19" s="99"/>
      <c r="W19" s="99"/>
      <c r="X19" s="239"/>
    </row>
    <row r="20" spans="1:24" ht="24" x14ac:dyDescent="0.15">
      <c r="A20" s="239"/>
      <c r="B20" s="95" t="s">
        <v>155</v>
      </c>
      <c r="C20" s="100" t="s">
        <v>156</v>
      </c>
      <c r="D20" s="15"/>
      <c r="E20" s="15"/>
      <c r="F20" s="15"/>
      <c r="G20" s="15"/>
      <c r="H20" s="15"/>
      <c r="I20" s="15"/>
      <c r="J20" s="15"/>
      <c r="K20" s="15"/>
      <c r="L20" s="15"/>
      <c r="M20" s="15"/>
      <c r="N20" s="15"/>
      <c r="O20" s="15"/>
      <c r="P20" s="15"/>
      <c r="Q20" s="15"/>
      <c r="R20" s="15"/>
      <c r="S20" s="15"/>
      <c r="T20" s="15"/>
      <c r="U20" s="15"/>
      <c r="V20" s="15"/>
      <c r="W20" s="15"/>
      <c r="X20" s="239"/>
    </row>
    <row r="21" spans="1:24" ht="58.5" x14ac:dyDescent="0.15">
      <c r="A21" s="239"/>
      <c r="B21" s="95" t="s">
        <v>157</v>
      </c>
      <c r="C21" s="100" t="s">
        <v>158</v>
      </c>
      <c r="D21" s="15"/>
      <c r="E21" s="15"/>
      <c r="F21" s="15"/>
      <c r="G21" s="15"/>
      <c r="H21" s="15"/>
      <c r="I21" s="15"/>
      <c r="J21" s="15"/>
      <c r="K21" s="15"/>
      <c r="L21" s="15"/>
      <c r="M21" s="15"/>
      <c r="N21" s="15"/>
      <c r="O21" s="15"/>
      <c r="P21" s="15"/>
      <c r="Q21" s="15"/>
      <c r="R21" s="15"/>
      <c r="S21" s="15"/>
      <c r="T21" s="15"/>
      <c r="U21" s="15"/>
      <c r="V21" s="15"/>
      <c r="W21" s="15"/>
      <c r="X21" s="239"/>
    </row>
    <row r="22" spans="1:24" x14ac:dyDescent="0.15">
      <c r="A22" s="239"/>
      <c r="B22" s="95" t="s">
        <v>159</v>
      </c>
      <c r="C22" s="13" t="s">
        <v>160</v>
      </c>
      <c r="D22" s="99"/>
      <c r="E22" s="99"/>
      <c r="F22" s="99"/>
      <c r="G22" s="99"/>
      <c r="H22" s="99"/>
      <c r="I22" s="99"/>
      <c r="J22" s="99"/>
      <c r="K22" s="99"/>
      <c r="L22" s="99"/>
      <c r="M22" s="99"/>
      <c r="N22" s="99"/>
      <c r="O22" s="99"/>
      <c r="P22" s="99"/>
      <c r="Q22" s="99"/>
      <c r="R22" s="99"/>
      <c r="S22" s="99"/>
      <c r="T22" s="99"/>
      <c r="U22" s="99"/>
      <c r="V22" s="99"/>
      <c r="W22" s="99"/>
      <c r="X22" s="239"/>
    </row>
    <row r="23" spans="1:24" x14ac:dyDescent="0.15">
      <c r="A23" s="239"/>
      <c r="B23" s="96">
        <v>1</v>
      </c>
      <c r="C23" s="100" t="s">
        <v>161</v>
      </c>
      <c r="D23" s="15"/>
      <c r="E23" s="15"/>
      <c r="F23" s="15"/>
      <c r="G23" s="15"/>
      <c r="H23" s="15"/>
      <c r="I23" s="15"/>
      <c r="J23" s="15"/>
      <c r="K23" s="15"/>
      <c r="L23" s="15"/>
      <c r="M23" s="15"/>
      <c r="N23" s="15"/>
      <c r="O23" s="15"/>
      <c r="P23" s="15"/>
      <c r="Q23" s="15"/>
      <c r="R23" s="15"/>
      <c r="S23" s="15"/>
      <c r="T23" s="15"/>
      <c r="U23" s="15"/>
      <c r="V23" s="15"/>
      <c r="W23" s="15"/>
      <c r="X23" s="239"/>
    </row>
    <row r="24" spans="1:24" x14ac:dyDescent="0.15">
      <c r="A24" s="239"/>
      <c r="B24" s="96">
        <v>2</v>
      </c>
      <c r="C24" s="100" t="s">
        <v>162</v>
      </c>
      <c r="D24" s="15"/>
      <c r="E24" s="15"/>
      <c r="F24" s="15"/>
      <c r="G24" s="15"/>
      <c r="H24" s="15"/>
      <c r="I24" s="15"/>
      <c r="J24" s="15"/>
      <c r="K24" s="15"/>
      <c r="L24" s="15"/>
      <c r="M24" s="15"/>
      <c r="N24" s="15"/>
      <c r="O24" s="15"/>
      <c r="P24" s="15"/>
      <c r="Q24" s="15"/>
      <c r="R24" s="15"/>
      <c r="S24" s="15"/>
      <c r="T24" s="15"/>
      <c r="U24" s="15"/>
      <c r="V24" s="15"/>
      <c r="W24" s="15"/>
      <c r="X24" s="239"/>
    </row>
    <row r="25" spans="1:24" x14ac:dyDescent="0.15">
      <c r="A25" s="239"/>
      <c r="B25" s="96">
        <v>3</v>
      </c>
      <c r="C25" s="100" t="s">
        <v>163</v>
      </c>
      <c r="D25" s="15"/>
      <c r="E25" s="15"/>
      <c r="F25" s="15"/>
      <c r="G25" s="15"/>
      <c r="H25" s="15"/>
      <c r="I25" s="15"/>
      <c r="J25" s="15"/>
      <c r="K25" s="15"/>
      <c r="L25" s="15"/>
      <c r="M25" s="15"/>
      <c r="N25" s="15"/>
      <c r="O25" s="15"/>
      <c r="P25" s="15"/>
      <c r="Q25" s="15"/>
      <c r="R25" s="15"/>
      <c r="S25" s="15"/>
      <c r="T25" s="15"/>
      <c r="U25" s="15"/>
      <c r="V25" s="15"/>
      <c r="W25" s="15"/>
      <c r="X25" s="239"/>
    </row>
    <row r="26" spans="1:24" ht="24" x14ac:dyDescent="0.15">
      <c r="A26" s="239"/>
      <c r="B26" s="95" t="s">
        <v>164</v>
      </c>
      <c r="C26" s="13" t="s">
        <v>165</v>
      </c>
      <c r="D26" s="15"/>
      <c r="E26" s="15"/>
      <c r="F26" s="15"/>
      <c r="G26" s="15"/>
      <c r="H26" s="15"/>
      <c r="I26" s="15"/>
      <c r="J26" s="15"/>
      <c r="K26" s="15"/>
      <c r="L26" s="15"/>
      <c r="M26" s="15"/>
      <c r="N26" s="15"/>
      <c r="O26" s="15"/>
      <c r="P26" s="15"/>
      <c r="Q26" s="15"/>
      <c r="R26" s="15"/>
      <c r="S26" s="15"/>
      <c r="T26" s="15"/>
      <c r="U26" s="15"/>
      <c r="V26" s="15"/>
      <c r="W26" s="15"/>
      <c r="X26" s="239"/>
    </row>
    <row r="27" spans="1:24" ht="58.5" x14ac:dyDescent="0.15">
      <c r="A27" s="239"/>
      <c r="B27" s="95" t="s">
        <v>166</v>
      </c>
      <c r="C27" s="13" t="s">
        <v>168</v>
      </c>
      <c r="D27" s="15"/>
      <c r="E27" s="15"/>
      <c r="F27" s="15"/>
      <c r="G27" s="15"/>
      <c r="H27" s="15"/>
      <c r="I27" s="15"/>
      <c r="J27" s="15"/>
      <c r="K27" s="15"/>
      <c r="L27" s="15"/>
      <c r="M27" s="15"/>
      <c r="N27" s="15"/>
      <c r="O27" s="15"/>
      <c r="P27" s="15"/>
      <c r="Q27" s="15"/>
      <c r="R27" s="15"/>
      <c r="S27" s="15"/>
      <c r="T27" s="15"/>
      <c r="U27" s="15"/>
      <c r="V27" s="15"/>
      <c r="W27" s="15"/>
      <c r="X27" s="239"/>
    </row>
    <row r="28" spans="1:24" ht="46.5" x14ac:dyDescent="0.15">
      <c r="A28" s="239"/>
      <c r="B28" s="95" t="s">
        <v>169</v>
      </c>
      <c r="C28" s="13" t="s">
        <v>348</v>
      </c>
      <c r="D28" s="15"/>
      <c r="E28" s="15"/>
      <c r="F28" s="15"/>
      <c r="G28" s="15"/>
      <c r="H28" s="15"/>
      <c r="I28" s="15"/>
      <c r="J28" s="15"/>
      <c r="K28" s="15"/>
      <c r="L28" s="15"/>
      <c r="M28" s="15"/>
      <c r="N28" s="15"/>
      <c r="O28" s="15"/>
      <c r="P28" s="15"/>
      <c r="Q28" s="15"/>
      <c r="R28" s="15"/>
      <c r="S28" s="15"/>
      <c r="T28" s="15"/>
      <c r="U28" s="15"/>
      <c r="V28" s="15"/>
      <c r="W28" s="15"/>
      <c r="X28" s="239"/>
    </row>
    <row r="29" spans="1:24" ht="69.75" x14ac:dyDescent="0.15">
      <c r="A29" s="239"/>
      <c r="B29" s="95" t="s">
        <v>170</v>
      </c>
      <c r="C29" s="13" t="s">
        <v>171</v>
      </c>
      <c r="D29" s="15"/>
      <c r="E29" s="15"/>
      <c r="F29" s="15"/>
      <c r="G29" s="15"/>
      <c r="H29" s="15"/>
      <c r="I29" s="15"/>
      <c r="J29" s="15"/>
      <c r="K29" s="15"/>
      <c r="L29" s="15"/>
      <c r="M29" s="15"/>
      <c r="N29" s="15"/>
      <c r="O29" s="15"/>
      <c r="P29" s="15"/>
      <c r="Q29" s="15"/>
      <c r="R29" s="15"/>
      <c r="S29" s="15"/>
      <c r="T29" s="15"/>
      <c r="U29" s="15"/>
      <c r="V29" s="15"/>
      <c r="W29" s="15"/>
      <c r="X29" s="239"/>
    </row>
    <row r="30" spans="1:24" ht="35.25" x14ac:dyDescent="0.15">
      <c r="A30" s="239"/>
      <c r="B30" s="95" t="s">
        <v>172</v>
      </c>
      <c r="C30" s="13" t="s">
        <v>173</v>
      </c>
      <c r="D30" s="99"/>
      <c r="E30" s="99"/>
      <c r="F30" s="99"/>
      <c r="G30" s="99"/>
      <c r="H30" s="99"/>
      <c r="I30" s="99"/>
      <c r="J30" s="99"/>
      <c r="K30" s="99"/>
      <c r="L30" s="99"/>
      <c r="M30" s="99"/>
      <c r="N30" s="99"/>
      <c r="O30" s="99"/>
      <c r="P30" s="99"/>
      <c r="Q30" s="99"/>
      <c r="R30" s="99"/>
      <c r="S30" s="99"/>
      <c r="T30" s="99"/>
      <c r="U30" s="99"/>
      <c r="V30" s="99"/>
      <c r="W30" s="99"/>
      <c r="X30" s="239"/>
    </row>
    <row r="31" spans="1:24" x14ac:dyDescent="0.15">
      <c r="A31" s="239"/>
      <c r="B31" s="96">
        <v>1</v>
      </c>
      <c r="C31" s="100" t="s">
        <v>174</v>
      </c>
      <c r="D31" s="15"/>
      <c r="E31" s="15"/>
      <c r="F31" s="15"/>
      <c r="G31" s="15"/>
      <c r="H31" s="15"/>
      <c r="I31" s="15"/>
      <c r="J31" s="15"/>
      <c r="K31" s="15"/>
      <c r="L31" s="15"/>
      <c r="M31" s="15"/>
      <c r="N31" s="15"/>
      <c r="O31" s="15"/>
      <c r="P31" s="15"/>
      <c r="Q31" s="15"/>
      <c r="R31" s="15"/>
      <c r="S31" s="15"/>
      <c r="T31" s="15"/>
      <c r="U31" s="15"/>
      <c r="V31" s="15"/>
      <c r="W31" s="15"/>
      <c r="X31" s="239"/>
    </row>
    <row r="32" spans="1:24" ht="24" x14ac:dyDescent="0.15">
      <c r="A32" s="239"/>
      <c r="B32" s="96">
        <v>2</v>
      </c>
      <c r="C32" s="100" t="s">
        <v>349</v>
      </c>
      <c r="D32" s="15"/>
      <c r="E32" s="15"/>
      <c r="F32" s="15"/>
      <c r="G32" s="15"/>
      <c r="H32" s="15"/>
      <c r="I32" s="15"/>
      <c r="J32" s="15"/>
      <c r="K32" s="15"/>
      <c r="L32" s="15"/>
      <c r="M32" s="15"/>
      <c r="N32" s="15"/>
      <c r="O32" s="15"/>
      <c r="P32" s="15"/>
      <c r="Q32" s="15"/>
      <c r="R32" s="15"/>
      <c r="S32" s="15"/>
      <c r="T32" s="15"/>
      <c r="U32" s="15"/>
      <c r="V32" s="15"/>
      <c r="W32" s="15"/>
      <c r="X32" s="239"/>
    </row>
    <row r="33" spans="1:24" x14ac:dyDescent="0.15">
      <c r="A33" s="239"/>
      <c r="B33" s="96">
        <v>3</v>
      </c>
      <c r="C33" s="100" t="s">
        <v>175</v>
      </c>
      <c r="D33" s="15"/>
      <c r="E33" s="15"/>
      <c r="F33" s="15"/>
      <c r="G33" s="15"/>
      <c r="H33" s="15"/>
      <c r="I33" s="15"/>
      <c r="J33" s="15"/>
      <c r="K33" s="15"/>
      <c r="L33" s="15"/>
      <c r="M33" s="15"/>
      <c r="N33" s="15"/>
      <c r="O33" s="15"/>
      <c r="P33" s="15"/>
      <c r="Q33" s="15"/>
      <c r="R33" s="15"/>
      <c r="S33" s="15"/>
      <c r="T33" s="15"/>
      <c r="U33" s="15"/>
      <c r="V33" s="15"/>
      <c r="W33" s="15"/>
      <c r="X33" s="239"/>
    </row>
    <row r="34" spans="1:24" ht="24" x14ac:dyDescent="0.15">
      <c r="A34" s="239"/>
      <c r="B34" s="96">
        <v>4</v>
      </c>
      <c r="C34" s="100" t="s">
        <v>350</v>
      </c>
      <c r="D34" s="15"/>
      <c r="E34" s="15"/>
      <c r="F34" s="15"/>
      <c r="G34" s="15"/>
      <c r="H34" s="15"/>
      <c r="I34" s="15"/>
      <c r="J34" s="15"/>
      <c r="K34" s="15"/>
      <c r="L34" s="15"/>
      <c r="M34" s="15"/>
      <c r="N34" s="15"/>
      <c r="O34" s="15"/>
      <c r="P34" s="15"/>
      <c r="Q34" s="15"/>
      <c r="R34" s="15"/>
      <c r="S34" s="15"/>
      <c r="T34" s="15"/>
      <c r="U34" s="15"/>
      <c r="V34" s="15"/>
      <c r="W34" s="15"/>
      <c r="X34" s="239"/>
    </row>
    <row r="35" spans="1:24" x14ac:dyDescent="0.15">
      <c r="A35" s="239"/>
      <c r="B35" s="96">
        <v>5</v>
      </c>
      <c r="C35" s="100" t="s">
        <v>176</v>
      </c>
      <c r="D35" s="15"/>
      <c r="E35" s="15"/>
      <c r="F35" s="15"/>
      <c r="G35" s="15"/>
      <c r="H35" s="15"/>
      <c r="I35" s="15"/>
      <c r="J35" s="15"/>
      <c r="K35" s="15"/>
      <c r="L35" s="15"/>
      <c r="M35" s="15"/>
      <c r="N35" s="15"/>
      <c r="O35" s="15"/>
      <c r="P35" s="15"/>
      <c r="Q35" s="15"/>
      <c r="R35" s="15"/>
      <c r="S35" s="15"/>
      <c r="T35" s="15"/>
      <c r="U35" s="15"/>
      <c r="V35" s="15"/>
      <c r="W35" s="15"/>
      <c r="X35" s="239"/>
    </row>
    <row r="36" spans="1:24" x14ac:dyDescent="0.15">
      <c r="A36" s="239"/>
      <c r="B36" s="96">
        <v>6</v>
      </c>
      <c r="C36" s="100" t="s">
        <v>177</v>
      </c>
      <c r="D36" s="15"/>
      <c r="E36" s="15"/>
      <c r="F36" s="15"/>
      <c r="G36" s="15"/>
      <c r="H36" s="15"/>
      <c r="I36" s="15"/>
      <c r="J36" s="15"/>
      <c r="K36" s="15"/>
      <c r="L36" s="15"/>
      <c r="M36" s="15"/>
      <c r="N36" s="15"/>
      <c r="O36" s="15"/>
      <c r="P36" s="15"/>
      <c r="Q36" s="15"/>
      <c r="R36" s="15"/>
      <c r="S36" s="15"/>
      <c r="T36" s="15"/>
      <c r="U36" s="15"/>
      <c r="V36" s="15"/>
      <c r="W36" s="15"/>
      <c r="X36" s="239"/>
    </row>
    <row r="37" spans="1:24" ht="24" x14ac:dyDescent="0.15">
      <c r="A37" s="239"/>
      <c r="B37" s="95" t="s">
        <v>178</v>
      </c>
      <c r="C37" s="13" t="s">
        <v>179</v>
      </c>
      <c r="D37" s="15"/>
      <c r="E37" s="15"/>
      <c r="F37" s="15"/>
      <c r="G37" s="15"/>
      <c r="H37" s="15"/>
      <c r="I37" s="15"/>
      <c r="J37" s="15"/>
      <c r="K37" s="15"/>
      <c r="L37" s="15"/>
      <c r="M37" s="15"/>
      <c r="N37" s="15"/>
      <c r="O37" s="15"/>
      <c r="P37" s="15"/>
      <c r="Q37" s="15"/>
      <c r="R37" s="15"/>
      <c r="S37" s="15"/>
      <c r="T37" s="15"/>
      <c r="U37" s="15"/>
      <c r="V37" s="15"/>
      <c r="W37" s="15"/>
      <c r="X37" s="239"/>
    </row>
    <row r="38" spans="1:24" ht="58.5" x14ac:dyDescent="0.15">
      <c r="A38" s="239"/>
      <c r="B38" s="96">
        <v>10</v>
      </c>
      <c r="C38" s="13" t="s">
        <v>351</v>
      </c>
      <c r="D38" s="15"/>
      <c r="E38" s="14"/>
      <c r="F38" s="14"/>
      <c r="G38" s="14"/>
      <c r="H38" s="14"/>
      <c r="I38" s="14"/>
      <c r="J38" s="14"/>
      <c r="K38" s="14"/>
      <c r="L38" s="14"/>
      <c r="M38" s="14"/>
      <c r="N38" s="14"/>
      <c r="O38" s="14"/>
      <c r="P38" s="14"/>
      <c r="Q38" s="14"/>
      <c r="R38" s="14"/>
      <c r="S38" s="14"/>
      <c r="T38" s="14"/>
      <c r="U38" s="14"/>
      <c r="V38" s="14"/>
      <c r="W38" s="14"/>
      <c r="X38" s="239"/>
    </row>
    <row r="39" spans="1:24" ht="12.75" customHeight="1" x14ac:dyDescent="0.15">
      <c r="A39" s="239"/>
      <c r="B39" s="46"/>
      <c r="C39" s="9"/>
      <c r="D39" s="11"/>
      <c r="E39" s="11"/>
      <c r="F39" s="11"/>
      <c r="G39" s="11"/>
      <c r="H39" s="11"/>
      <c r="I39" s="11"/>
      <c r="J39" s="11"/>
      <c r="K39" s="11"/>
      <c r="L39" s="11"/>
      <c r="M39" s="10"/>
      <c r="N39" s="10"/>
      <c r="O39" s="10"/>
      <c r="P39" s="10"/>
      <c r="Q39" s="10"/>
      <c r="R39" s="10"/>
      <c r="S39" s="10"/>
      <c r="T39" s="10"/>
      <c r="U39" s="10"/>
      <c r="V39" s="10"/>
      <c r="W39" s="10"/>
      <c r="X39" s="239"/>
    </row>
    <row r="40" spans="1:24" ht="25.5" customHeight="1" x14ac:dyDescent="0.15">
      <c r="A40" s="239"/>
      <c r="B40" s="46"/>
      <c r="C40" s="234" t="str">
        <f>Instructions!B14</f>
        <v>For a printed copy of the full text of the exact requirements, please get a merit badge book from your local scout shop, or go to boyslife.org/merit-badges/</v>
      </c>
      <c r="D40" s="243"/>
      <c r="E40" s="243"/>
      <c r="F40" s="243"/>
      <c r="G40" s="243"/>
      <c r="H40" s="243"/>
      <c r="I40" s="243"/>
      <c r="J40" s="243"/>
      <c r="K40" s="243"/>
      <c r="L40" s="243"/>
      <c r="M40" s="243"/>
      <c r="N40" s="243"/>
      <c r="O40" s="243"/>
      <c r="P40" s="243"/>
      <c r="Q40" s="243"/>
      <c r="R40" s="243"/>
      <c r="X40" s="239"/>
    </row>
    <row r="41" spans="1:24" x14ac:dyDescent="0.15">
      <c r="A41" s="239"/>
      <c r="B41" s="46"/>
      <c r="C41" s="245" t="s">
        <v>181</v>
      </c>
      <c r="D41" s="245"/>
      <c r="E41" s="245"/>
      <c r="F41" s="245"/>
      <c r="I41" s="11"/>
      <c r="J41" s="11"/>
      <c r="K41" s="11"/>
      <c r="L41" s="11"/>
      <c r="M41" s="10"/>
      <c r="N41" s="10"/>
      <c r="O41" s="10"/>
      <c r="P41" s="10"/>
      <c r="Q41" s="10"/>
      <c r="R41" s="10"/>
      <c r="S41" s="10"/>
      <c r="T41" s="10"/>
      <c r="U41" s="10"/>
      <c r="V41" s="10"/>
      <c r="W41" s="10"/>
      <c r="X41" s="239"/>
    </row>
    <row r="42" spans="1:24" x14ac:dyDescent="0.15">
      <c r="A42" s="239"/>
      <c r="B42" s="46"/>
      <c r="C42" s="36"/>
      <c r="I42" s="11"/>
      <c r="J42" s="11"/>
      <c r="K42" s="11"/>
      <c r="L42" s="11"/>
      <c r="M42" s="10"/>
      <c r="N42" s="10"/>
      <c r="O42" s="10"/>
      <c r="P42" s="10"/>
      <c r="Q42" s="10"/>
      <c r="R42" s="10"/>
      <c r="S42" s="10"/>
      <c r="T42" s="10"/>
      <c r="U42" s="10"/>
      <c r="V42" s="10"/>
      <c r="W42" s="10"/>
      <c r="X42" s="239"/>
    </row>
    <row r="43" spans="1:24" ht="12.75" customHeight="1" x14ac:dyDescent="0.15">
      <c r="A43" s="239"/>
      <c r="B43" s="46"/>
      <c r="C43" s="9"/>
      <c r="D43" s="11"/>
      <c r="E43" s="11"/>
      <c r="F43" s="11"/>
      <c r="G43" s="11"/>
      <c r="H43" s="11"/>
      <c r="I43" s="11"/>
      <c r="J43" s="11"/>
      <c r="K43" s="11"/>
      <c r="L43" s="11"/>
      <c r="M43" s="10"/>
      <c r="N43" s="10"/>
      <c r="O43" s="10"/>
      <c r="P43" s="10"/>
      <c r="Q43" s="10"/>
      <c r="R43" s="10"/>
      <c r="S43" s="10"/>
      <c r="T43" s="10"/>
      <c r="U43" s="10"/>
      <c r="V43" s="10"/>
      <c r="W43" s="10"/>
      <c r="X43" s="239"/>
    </row>
    <row r="44" spans="1:24" x14ac:dyDescent="0.15">
      <c r="A44" s="239"/>
      <c r="B44" s="244" t="s">
        <v>64</v>
      </c>
      <c r="C44" s="244"/>
      <c r="D44" s="244"/>
      <c r="E44" s="244"/>
      <c r="F44" s="244"/>
      <c r="G44" s="244"/>
      <c r="H44" s="244"/>
      <c r="I44" s="11"/>
      <c r="J44" s="11"/>
      <c r="K44" s="11"/>
      <c r="L44" s="11"/>
      <c r="M44" s="10"/>
      <c r="N44" s="10"/>
      <c r="O44" s="10"/>
      <c r="P44" s="10"/>
      <c r="Q44" s="10"/>
      <c r="R44" s="10"/>
      <c r="S44" s="10"/>
      <c r="T44" s="10"/>
      <c r="U44" s="10"/>
      <c r="V44" s="10"/>
      <c r="W44" s="10"/>
      <c r="X44" s="239"/>
    </row>
    <row r="45" spans="1:24" x14ac:dyDescent="0.15">
      <c r="A45" s="239"/>
      <c r="B45" s="97" t="s">
        <v>19</v>
      </c>
      <c r="C45" s="39"/>
      <c r="D45" s="11"/>
      <c r="E45" s="11"/>
      <c r="F45" s="11"/>
      <c r="G45" s="11"/>
      <c r="H45" s="11"/>
      <c r="I45" s="11"/>
      <c r="J45" s="11"/>
      <c r="K45" s="11"/>
      <c r="L45" s="11"/>
      <c r="M45" s="10"/>
      <c r="N45" s="10"/>
      <c r="O45" s="10"/>
      <c r="P45" s="10"/>
      <c r="Q45" s="10"/>
      <c r="R45" s="10"/>
      <c r="S45" s="10"/>
      <c r="T45" s="10"/>
      <c r="U45" s="10"/>
      <c r="V45" s="10"/>
      <c r="W45" s="10"/>
      <c r="X45" s="239"/>
    </row>
    <row r="46" spans="1:24" x14ac:dyDescent="0.15">
      <c r="A46" s="239"/>
      <c r="B46" s="97" t="s">
        <v>20</v>
      </c>
      <c r="C46" s="40"/>
      <c r="D46" s="11"/>
      <c r="E46" s="11"/>
      <c r="F46" s="11"/>
      <c r="G46" s="11"/>
      <c r="H46" s="11"/>
      <c r="I46" s="11"/>
      <c r="J46" s="11"/>
      <c r="K46" s="11"/>
      <c r="L46" s="11"/>
      <c r="M46" s="10"/>
      <c r="N46" s="10"/>
      <c r="O46" s="10"/>
      <c r="P46" s="10"/>
      <c r="Q46" s="10"/>
      <c r="R46" s="10"/>
      <c r="S46" s="10"/>
      <c r="T46" s="10"/>
      <c r="U46" s="10"/>
      <c r="V46" s="10"/>
      <c r="W46" s="10"/>
      <c r="X46" s="239"/>
    </row>
    <row r="47" spans="1:24" x14ac:dyDescent="0.15">
      <c r="A47" s="239"/>
      <c r="B47" s="97" t="s">
        <v>29</v>
      </c>
      <c r="C47" s="40"/>
      <c r="D47" s="11"/>
      <c r="E47" s="11"/>
      <c r="F47" s="11"/>
      <c r="G47" s="11"/>
      <c r="H47" s="11"/>
      <c r="I47" s="11"/>
      <c r="J47" s="11"/>
      <c r="K47" s="11"/>
      <c r="L47" s="11"/>
      <c r="M47" s="10"/>
      <c r="N47" s="10"/>
      <c r="O47" s="10"/>
      <c r="P47" s="10"/>
      <c r="Q47" s="10"/>
      <c r="R47" s="10"/>
      <c r="S47" s="10"/>
      <c r="T47" s="10"/>
      <c r="U47" s="10"/>
      <c r="V47" s="10"/>
      <c r="W47" s="10"/>
      <c r="X47" s="239"/>
    </row>
    <row r="48" spans="1:24" x14ac:dyDescent="0.15">
      <c r="A48" s="239"/>
      <c r="B48" s="97" t="s">
        <v>30</v>
      </c>
      <c r="C48" s="40"/>
      <c r="D48" s="11"/>
      <c r="E48" s="11"/>
      <c r="F48" s="11"/>
      <c r="G48" s="11"/>
      <c r="H48" s="11"/>
      <c r="I48" s="11"/>
      <c r="J48" s="11"/>
      <c r="K48" s="11"/>
      <c r="L48" s="11"/>
      <c r="M48" s="10"/>
      <c r="N48" s="10"/>
      <c r="O48" s="10"/>
      <c r="P48" s="10"/>
      <c r="Q48" s="10"/>
      <c r="R48" s="10"/>
      <c r="S48" s="10"/>
      <c r="T48" s="10"/>
      <c r="U48" s="10"/>
      <c r="V48" s="10"/>
      <c r="W48" s="10"/>
      <c r="X48" s="239"/>
    </row>
    <row r="49" spans="1:24" x14ac:dyDescent="0.15">
      <c r="A49" s="239"/>
      <c r="B49" s="97" t="s">
        <v>31</v>
      </c>
      <c r="C49" s="40"/>
      <c r="D49" s="11"/>
      <c r="E49" s="11"/>
      <c r="F49" s="11"/>
      <c r="G49" s="11"/>
      <c r="H49" s="11"/>
      <c r="I49" s="11"/>
      <c r="J49" s="11"/>
      <c r="K49" s="11"/>
      <c r="L49" s="11"/>
      <c r="M49" s="10"/>
      <c r="N49" s="10"/>
      <c r="O49" s="10"/>
      <c r="P49" s="10"/>
      <c r="Q49" s="10"/>
      <c r="R49" s="10"/>
      <c r="S49" s="10"/>
      <c r="T49" s="10"/>
      <c r="U49" s="10"/>
      <c r="V49" s="10"/>
      <c r="W49" s="10"/>
      <c r="X49" s="239"/>
    </row>
    <row r="50" spans="1:24" x14ac:dyDescent="0.15">
      <c r="A50" s="239"/>
      <c r="B50" s="97" t="s">
        <v>32</v>
      </c>
      <c r="C50" s="40"/>
      <c r="D50" s="11"/>
      <c r="E50" s="11"/>
      <c r="F50" s="11"/>
      <c r="G50" s="11"/>
      <c r="H50" s="11"/>
      <c r="I50" s="11"/>
      <c r="J50" s="11"/>
      <c r="K50" s="11"/>
      <c r="L50" s="11"/>
      <c r="M50" s="10"/>
      <c r="N50" s="10"/>
      <c r="O50" s="10"/>
      <c r="P50" s="10"/>
      <c r="Q50" s="10"/>
      <c r="R50" s="10"/>
      <c r="S50" s="10"/>
      <c r="T50" s="10"/>
      <c r="U50" s="10"/>
      <c r="V50" s="10"/>
      <c r="W50" s="10"/>
      <c r="X50" s="239"/>
    </row>
    <row r="51" spans="1:24" x14ac:dyDescent="0.15">
      <c r="A51" s="239"/>
      <c r="B51" s="97" t="s">
        <v>33</v>
      </c>
      <c r="C51" s="40"/>
      <c r="D51" s="11"/>
      <c r="E51" s="11"/>
      <c r="F51" s="11"/>
      <c r="G51" s="11"/>
      <c r="H51" s="11"/>
      <c r="I51" s="11"/>
      <c r="J51" s="11"/>
      <c r="K51" s="11"/>
      <c r="L51" s="11"/>
      <c r="M51" s="10"/>
      <c r="N51" s="10"/>
      <c r="O51" s="10"/>
      <c r="P51" s="10"/>
      <c r="Q51" s="10"/>
      <c r="R51" s="10"/>
      <c r="S51" s="10"/>
      <c r="T51" s="10"/>
      <c r="U51" s="10"/>
      <c r="V51" s="10"/>
      <c r="W51" s="10"/>
      <c r="X51" s="239"/>
    </row>
    <row r="52" spans="1:24" x14ac:dyDescent="0.15">
      <c r="A52" s="239"/>
      <c r="B52" s="97" t="s">
        <v>25</v>
      </c>
      <c r="C52" s="40"/>
      <c r="D52" s="11"/>
      <c r="E52" s="11"/>
      <c r="F52" s="11"/>
      <c r="G52" s="11"/>
      <c r="H52" s="11"/>
      <c r="I52" s="11"/>
      <c r="J52" s="11"/>
      <c r="K52" s="11"/>
      <c r="L52" s="11"/>
      <c r="M52" s="10"/>
      <c r="N52" s="10"/>
      <c r="O52" s="10"/>
      <c r="P52" s="10"/>
      <c r="Q52" s="10"/>
      <c r="R52" s="10"/>
      <c r="S52" s="10"/>
      <c r="T52" s="10"/>
      <c r="U52" s="10"/>
      <c r="V52" s="10"/>
      <c r="W52" s="10"/>
      <c r="X52" s="239"/>
    </row>
    <row r="53" spans="1:24" x14ac:dyDescent="0.15">
      <c r="A53" s="239"/>
      <c r="B53" s="97" t="s">
        <v>24</v>
      </c>
      <c r="C53" s="40"/>
      <c r="D53" s="11"/>
      <c r="E53" s="11"/>
      <c r="F53" s="11"/>
      <c r="G53" s="11"/>
      <c r="H53" s="11"/>
      <c r="I53" s="11"/>
      <c r="J53" s="11"/>
      <c r="K53" s="11"/>
      <c r="L53" s="11"/>
      <c r="M53" s="10"/>
      <c r="N53" s="10"/>
      <c r="O53" s="10"/>
      <c r="P53" s="10"/>
      <c r="Q53" s="10"/>
      <c r="R53" s="10"/>
      <c r="S53" s="10"/>
      <c r="T53" s="10"/>
      <c r="U53" s="10"/>
      <c r="V53" s="10"/>
      <c r="W53" s="10"/>
      <c r="X53" s="239"/>
    </row>
    <row r="54" spans="1:24" x14ac:dyDescent="0.15">
      <c r="A54" s="239"/>
      <c r="B54" s="97" t="s">
        <v>21</v>
      </c>
      <c r="C54" s="40"/>
      <c r="D54" s="11"/>
      <c r="E54" s="11"/>
      <c r="F54" s="11"/>
      <c r="G54" s="11"/>
      <c r="H54" s="11"/>
      <c r="I54" s="11"/>
      <c r="J54" s="11"/>
      <c r="K54" s="11"/>
      <c r="L54" s="11"/>
      <c r="M54" s="10"/>
      <c r="N54" s="10"/>
      <c r="O54" s="10"/>
      <c r="P54" s="10"/>
      <c r="Q54" s="10"/>
      <c r="R54" s="10"/>
      <c r="S54" s="10"/>
      <c r="T54" s="10"/>
      <c r="U54" s="10"/>
      <c r="V54" s="10"/>
      <c r="W54" s="10"/>
      <c r="X54" s="239"/>
    </row>
  </sheetData>
  <sheetProtection selectLockedCells="1"/>
  <mergeCells count="6">
    <mergeCell ref="A1:A54"/>
    <mergeCell ref="B1:C1"/>
    <mergeCell ref="X1:X54"/>
    <mergeCell ref="C40:R40"/>
    <mergeCell ref="B44:H44"/>
    <mergeCell ref="C41:F41"/>
  </mergeCells>
  <phoneticPr fontId="11" type="noConversion"/>
  <hyperlinks>
    <hyperlink ref="C41" r:id="rId1" xr:uid="{00000000-0004-0000-0200-000000000000}"/>
  </hyperlinks>
  <pageMargins left="0.75" right="0.25" top="1" bottom="1" header="0.5" footer="0.5"/>
  <pageSetup orientation="portrait" horizontalDpi="4294967293" r:id="rId2"/>
  <headerFooter alignWithMargins="0">
    <oddHeader>&amp;C&amp;"Arial,Bold"&amp;14EagleRequiredTrax&amp;"Arial,Regular"&amp;10
&amp;"Arial,Bold"&amp;12Camping Merit Badge - &amp;D</oddHeader>
  </headerFooter>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indexed="29"/>
  </sheetPr>
  <dimension ref="A1:AV180"/>
  <sheetViews>
    <sheetView showGridLines="0" view="pageBreakPreview" zoomScaleNormal="85" zoomScaleSheetLayoutView="100" zoomScalePageLayoutView="55" workbookViewId="0" xr3:uid="{7075697D-051A-5480-9A35-AA80E904E1A1}">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(2014)'!K3="", "", 'Camping (2014)'!K3)</f>
        <v/>
      </c>
      <c r="H3" s="63"/>
      <c r="I3" s="63"/>
      <c r="J3" s="297">
        <f>'Citizenship in the World'!B3</f>
        <v>1</v>
      </c>
      <c r="K3" s="296" t="str">
        <f>'Citizenship in the World'!C3</f>
        <v>Explain what citizenship in the world means to you and what you think it takes to be a good world citizen.</v>
      </c>
      <c r="L3" s="298" t="str">
        <f>IF('Citizenship in the World'!K3="","",'Citizenship in the World'!K3)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IF(Cooking!K3="","",Cooking!K3)</f>
        <v/>
      </c>
      <c r="R3" s="63"/>
      <c r="S3" s="63"/>
      <c r="T3" s="184">
        <f>'Emergency Prepedness'!B3</f>
        <v>1</v>
      </c>
      <c r="U3" s="183" t="str">
        <f>'Emergency Prepedness'!C3</f>
        <v>Earn the First Aid merit badge.</v>
      </c>
      <c r="V3" s="185" t="str">
        <f>IF('Emergency Prepedness'!K3="","",'Emergency Prepedness'!K3)</f>
        <v/>
      </c>
      <c r="W3" s="63"/>
      <c r="X3" s="63"/>
      <c r="Y3" s="184" t="str">
        <f>'Environmental Science'!B45</f>
        <v>G3</v>
      </c>
      <c r="Z3" s="183" t="str">
        <f>'Environmental Science'!C45</f>
        <v>Hive a swarm OR divide at least one colony of honey bees.  Explain how a hive is constructed.</v>
      </c>
      <c r="AA3" s="185" t="str">
        <f>IF('Environmental Science'!K45="","",'Environmental Science'!K45)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(2016)'!K3="","",'Hiking (2016)'!K3)</f>
        <v/>
      </c>
      <c r="AG3" s="63"/>
      <c r="AH3" s="63"/>
      <c r="AI3" s="186" t="str">
        <f>'Personal Management'!B3</f>
        <v>1a.</v>
      </c>
      <c r="AJ3" s="183" t="str">
        <f>'Personal Management'!C3</f>
        <v>Choose an item that your family might want to purchase that is considered a major expense.</v>
      </c>
      <c r="AK3" s="187" t="str">
        <f>IF('Personal Management'!K3="","",'Personal Management'!K3)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Prepedness'!K4="","",'Emergency Prepedness'!K4)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Science'!K46="","",'Environmental Science'!K46)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Management'!K4="","",'Personal Management'!K4)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(2014)'!K4="", "", 'Camping (2014)'!K4)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World'!K4="","",'Citizenship in the World'!K4)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(2016)'!K4="","",'Hiking (2016)'!K4)</f>
        <v/>
      </c>
      <c r="AG5" s="63"/>
      <c r="AH5" s="63"/>
      <c r="AI5" s="186" t="str">
        <f>'Personal Management'!B5</f>
        <v>i</v>
      </c>
      <c r="AJ5" s="188" t="str">
        <f>'Personal Management'!C5</f>
        <v>Discuss the plan with your merit badge counselor.</v>
      </c>
      <c r="AK5" s="187" t="str">
        <f>IF('Personal Management'!K5="","",'Personal Management'!K5)</f>
        <v/>
      </c>
      <c r="AL5" s="63"/>
      <c r="AM5" s="63"/>
      <c r="AN5" s="291"/>
      <c r="AO5" s="290"/>
      <c r="AP5" s="292"/>
      <c r="AQ5" s="63"/>
    </row>
    <row r="6" spans="1:43" ht="12.75" customHeight="1" x14ac:dyDescent="0.15">
      <c r="A6" s="71" t="s">
        <v>80</v>
      </c>
      <c r="B6" s="178" t="s">
        <v>15</v>
      </c>
      <c r="C6" s="72" t="str">
        <f>'Camping (2014)'!K2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IF(Cooking!K4="","",Cooking!K4)</f>
        <v/>
      </c>
      <c r="R6" s="78"/>
      <c r="S6" s="78"/>
      <c r="T6" s="184" t="str">
        <f>'Emergency Prepedness'!B5</f>
        <v>i</v>
      </c>
      <c r="U6" s="188" t="str">
        <f>'Emergency Prepedness'!C5</f>
        <v>Prepare for emergency situations.</v>
      </c>
      <c r="V6" s="185" t="str">
        <f>IF('Emergency Prepedness'!K5="","",'Emergency Prepedness'!K5)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Science'!K47="","",'Environmental Science'!K47)</f>
        <v/>
      </c>
      <c r="AB6" s="78"/>
      <c r="AC6" s="78"/>
      <c r="AD6" s="291"/>
      <c r="AE6" s="290"/>
      <c r="AF6" s="292"/>
      <c r="AG6" s="78"/>
      <c r="AH6" s="78"/>
      <c r="AI6" s="186" t="str">
        <f>'Personal Management'!B6</f>
        <v>ii</v>
      </c>
      <c r="AJ6" s="188" t="str">
        <f>'Personal Management'!C6</f>
        <v>Discuss the plan with your family.</v>
      </c>
      <c r="AK6" s="187" t="str">
        <f>IF('Personal Management'!K6="","",'Personal Management'!K6)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Community'!K2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Prepedness'!K6="","",'Emergency Prepedness'!K6)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Management'!K7="","",'Personal Management'!K7)</f>
        <v/>
      </c>
      <c r="AL7" s="78"/>
      <c r="AM7" s="78"/>
      <c r="AN7" s="291"/>
      <c r="AO7" s="315"/>
      <c r="AP7" s="292"/>
      <c r="AQ7" s="78"/>
    </row>
    <row r="8" spans="1:43" ht="12.75" customHeight="1" x14ac:dyDescent="0.15">
      <c r="A8" s="71" t="s">
        <v>76</v>
      </c>
      <c r="B8" s="178" t="s">
        <v>35</v>
      </c>
      <c r="C8" s="72" t="str">
        <f>'Citizenship in the Nation'!K2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(2014)'!K5="", "", 'Camping (2014)'!K5)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World'!K5="","",'Citizenship in the World'!K5)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IF(Cooking!K5="","",Cooking!K5)</f>
        <v/>
      </c>
      <c r="R8" s="78"/>
      <c r="S8" s="78"/>
      <c r="T8" s="184" t="str">
        <f>'Emergency Prepedness'!B7</f>
        <v>iii</v>
      </c>
      <c r="U8" s="188" t="str">
        <f>'Emergency Prepedness'!C7</f>
        <v>Recover from emergency situations.</v>
      </c>
      <c r="V8" s="185" t="str">
        <f>IF('Emergency Prepedness'!K7="","",'Emergency Prepedness'!K7)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(2016)'!K5="","",'Hiking (2016)'!K5)</f>
        <v/>
      </c>
      <c r="AG8" s="78"/>
      <c r="AH8" s="78"/>
      <c r="AI8" s="186" t="str">
        <f>'Personal Management'!B8</f>
        <v>1c</v>
      </c>
      <c r="AJ8" s="183" t="str">
        <f>'Personal Management'!C8</f>
        <v>Develop a written shopping strategy for the purchase identified in requirement 1a.</v>
      </c>
      <c r="AK8" s="187" t="str">
        <f>IF('Personal Management'!K8="","",'Personal Management'!K8)</f>
        <v/>
      </c>
      <c r="AL8" s="78"/>
      <c r="AM8" s="78"/>
      <c r="AN8" s="291"/>
      <c r="AO8" s="315"/>
      <c r="AP8" s="292"/>
      <c r="AQ8" s="78"/>
    </row>
    <row r="9" spans="1:43" ht="12.75" customHeight="1" x14ac:dyDescent="0.15">
      <c r="A9" s="71" t="s">
        <v>81</v>
      </c>
      <c r="B9" s="178" t="s">
        <v>38</v>
      </c>
      <c r="C9" s="72" t="str">
        <f>'Citizenship in the World'!K2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Prepedness'!K8="","",'Emergency Prepedness'!K8)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Management'!K9="","",'Personal Management'!K9)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Communication!K2</f>
        <v/>
      </c>
      <c r="D10" s="78"/>
      <c r="E10" s="304">
        <f>'Camping (2014)'!B6</f>
        <v>3</v>
      </c>
      <c r="F10" s="300" t="str">
        <f>'Camping (2014)'!C6</f>
        <v>Make a written plan for an overnight trek and show how to get to your camping spot using a topographical map and either a compass OR GPS receiver.</v>
      </c>
      <c r="G10" s="302" t="str">
        <f>IF('Camping (2014)'!K6="", "", 'Camping (2014)'!K6)</f>
        <v/>
      </c>
      <c r="H10" s="78"/>
      <c r="I10" s="78"/>
      <c r="J10" s="297"/>
      <c r="K10" s="296"/>
      <c r="L10" s="298"/>
      <c r="N10" s="78"/>
      <c r="O10" s="313" t="str">
        <f>Cooking!B6</f>
        <v>1d</v>
      </c>
      <c r="P10" s="290" t="str">
        <f>Cooking!C6</f>
        <v>Describe the following food-related illnesses and tell what you can do to help prevent each from happening:</v>
      </c>
      <c r="Q10" s="314" t="str">
        <f>IF(Cooking!K6="","",Cooking!K6)</f>
        <v/>
      </c>
      <c r="R10" s="78"/>
      <c r="S10" s="78"/>
      <c r="T10" s="184" t="str">
        <f>'Emergency Prepedness'!B9</f>
        <v>v</v>
      </c>
      <c r="U10" s="188" t="str">
        <f>'Emergency Prepedness'!C9</f>
        <v>Mitigate losses in emergency situations.</v>
      </c>
      <c r="V10" s="185" t="str">
        <f>IF('Emergency Prepedness'!K9="","",'Emergency Prepedness'!K9)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Science'!K48="","",'Environmental Science'!K48)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Management'!K10="","",'Personal Management'!K10)</f>
        <v/>
      </c>
      <c r="AL10" s="78"/>
      <c r="AM10" s="78"/>
      <c r="AN10" s="291"/>
      <c r="AO10" s="315"/>
      <c r="AP10" s="292"/>
      <c r="AQ10" s="78"/>
    </row>
    <row r="11" spans="1:43" ht="12.75" customHeight="1" x14ac:dyDescent="0.15">
      <c r="A11" s="71" t="s">
        <v>3</v>
      </c>
      <c r="B11" s="178" t="s">
        <v>808</v>
      </c>
      <c r="C11" s="72" t="str">
        <f>Cooking!K2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World'!K6="","",'Citizenship in the World'!K6)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Prepedness'!K10="","",'Emergency Prepedness'!K10)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(2016)'!K6="","",'Hiking (2016)'!K6)</f>
        <v/>
      </c>
      <c r="AG11" s="78"/>
      <c r="AH11" s="78"/>
      <c r="AI11" s="291"/>
      <c r="AJ11" s="315"/>
      <c r="AK11" s="292"/>
      <c r="AL11" s="78"/>
      <c r="AM11" s="78"/>
      <c r="AN11" s="291"/>
      <c r="AO11" s="315"/>
      <c r="AP11" s="292"/>
      <c r="AQ11" s="78"/>
    </row>
    <row r="12" spans="1:43" ht="12.75" customHeight="1" x14ac:dyDescent="0.15">
      <c r="A12" s="71" t="s">
        <v>85</v>
      </c>
      <c r="B12" s="178" t="s">
        <v>26</v>
      </c>
      <c r="C12" s="72" t="str">
        <f>Cycling!K2</f>
        <v/>
      </c>
      <c r="D12" s="78"/>
      <c r="E12" s="297" t="str">
        <f>'Camping (2014)'!B7</f>
        <v>4a</v>
      </c>
      <c r="F12" s="296" t="str">
        <f>'Camping (2014)'!C7</f>
        <v>Make a duty roster showing how your patrol is organized for an actual overnight campout.  List assignments for each member.</v>
      </c>
      <c r="G12" s="298" t="str">
        <f>IF('Camping (2014)'!K7="", "", 'Camping (2014)'!K7)</f>
        <v/>
      </c>
      <c r="H12" s="78"/>
      <c r="I12" s="78"/>
      <c r="J12" s="297"/>
      <c r="K12" s="296"/>
      <c r="L12" s="298"/>
      <c r="N12" s="78"/>
      <c r="O12" s="313"/>
      <c r="P12" s="188" t="str">
        <f>Cooking!C7</f>
        <v>1) Salmonella</v>
      </c>
      <c r="Q12" s="185" t="str">
        <f>IF(Cooking!K7="","",Cooking!K7)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Prepedness'!K2</f>
        <v/>
      </c>
      <c r="D13" s="78"/>
      <c r="E13" s="297"/>
      <c r="F13" s="296"/>
      <c r="G13" s="298"/>
      <c r="H13" s="78"/>
      <c r="I13" s="78"/>
      <c r="J13" s="190">
        <f>'Citizenship in the World'!B7</f>
        <v>4</v>
      </c>
      <c r="K13" s="189" t="str">
        <f>'Citizenship in the World'!C7</f>
        <v>Do TWO of the following</v>
      </c>
      <c r="L13" s="191" t="str">
        <f>IF('Citizenship in the World'!K7="","",'Citizenship in the World'!K7)</f>
        <v/>
      </c>
      <c r="N13" s="78"/>
      <c r="O13" s="313"/>
      <c r="P13" s="188" t="str">
        <f>Cooking!C8</f>
        <v>2) Staphylococcal aureus (staph)</v>
      </c>
      <c r="Q13" s="185" t="str">
        <f>IF(Cooking!K8="","",Cooking!K8)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Management'!K11="","",'Personal Management'!K11)</f>
        <v/>
      </c>
      <c r="AL13" s="78"/>
      <c r="AM13" s="78"/>
      <c r="AN13" s="291"/>
      <c r="AO13" s="315"/>
      <c r="AP13" s="292"/>
      <c r="AQ13" s="78"/>
    </row>
    <row r="14" spans="1:43" ht="12.75" customHeight="1" x14ac:dyDescent="0.15">
      <c r="A14" s="71" t="s">
        <v>97</v>
      </c>
      <c r="B14" s="178" t="s">
        <v>28</v>
      </c>
      <c r="C14" s="72" t="str">
        <f>'Environmental Science'!K2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(2014)'!K8="", "", 'Camping (2014)'!K8)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World'!K8="","",'Citizenship in the World'!K8)</f>
        <v/>
      </c>
      <c r="N14" s="78"/>
      <c r="O14" s="313"/>
      <c r="P14" s="188" t="str">
        <f>Cooking!C9</f>
        <v>3) Escherichia coli (E. coli)</v>
      </c>
      <c r="Q14" s="185" t="str">
        <f>IF(Cooking!K9="","",Cooking!K9)</f>
        <v/>
      </c>
      <c r="R14" s="78"/>
      <c r="S14" s="78"/>
      <c r="T14" s="184" t="str">
        <f>'Emergency Prepedness'!B11</f>
        <v>i</v>
      </c>
      <c r="U14" s="188" t="str">
        <f>'Emergency Prepedness'!C11</f>
        <v>Home kitchen fire.</v>
      </c>
      <c r="V14" s="185" t="str">
        <f>IF('Emergency Prepedness'!K11="","",'Emergency Prepedness'!K11)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Life'!K2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World'!K9="","",'Citizenship in the World'!K9)</f>
        <v/>
      </c>
      <c r="N15" s="78"/>
      <c r="O15" s="313"/>
      <c r="P15" s="188" t="str">
        <f>Cooking!C10</f>
        <v>4) Clostridium botulinum (Botulism)</v>
      </c>
      <c r="Q15" s="185" t="str">
        <f>IF(Cooking!K10="","",Cooking!K10)</f>
        <v/>
      </c>
      <c r="R15" s="78"/>
      <c r="S15" s="78"/>
      <c r="T15" s="184" t="str">
        <f>'Emergency Prepedness'!B12</f>
        <v>ii</v>
      </c>
      <c r="U15" s="188" t="str">
        <f>'Emergency Prepedness'!C12</f>
        <v>Home basement/storage room/garage fire.</v>
      </c>
      <c r="V15" s="185" t="str">
        <f>IF('Emergency Prepedness'!K12="","",'Emergency Prepedness'!K12)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(2016)'!K7="","",'Hiking (2016)'!K7)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Aid'!K2</f>
        <v/>
      </c>
      <c r="D16" s="78"/>
      <c r="E16" s="297" t="str">
        <f>'Camping (2014)'!B9</f>
        <v>5a</v>
      </c>
      <c r="F16" s="296" t="str">
        <f>'Camping (2014)'!C9</f>
        <v>Prepare a list of clothing you would need for overnight campouts in both warm and cold weather.  Explain the term "layering".</v>
      </c>
      <c r="G16" s="298" t="str">
        <f>IF('Camping (2014)'!K9="", "", 'Camping (2014)'!K9)</f>
        <v/>
      </c>
      <c r="H16" s="78"/>
      <c r="I16" s="78"/>
      <c r="J16" s="297"/>
      <c r="K16" s="306"/>
      <c r="L16" s="298"/>
      <c r="N16" s="78"/>
      <c r="O16" s="313"/>
      <c r="P16" s="188" t="str">
        <f>Cooking!C11</f>
        <v>5) Campylobacter jejuni</v>
      </c>
      <c r="Q16" s="185" t="str">
        <f>IF(Cooking!K11="","",Cooking!K11)</f>
        <v/>
      </c>
      <c r="R16" s="78"/>
      <c r="S16" s="78"/>
      <c r="T16" s="184" t="str">
        <f>'Emergency Prepedness'!B13</f>
        <v>iii</v>
      </c>
      <c r="U16" s="188" t="str">
        <f>'Emergency Prepedness'!C13</f>
        <v>Explosion in the home.</v>
      </c>
      <c r="V16" s="185" t="str">
        <f>IF('Emergency Prepedness'!K13="","",'Emergency Prepedness'!K13)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Science'!K49="","",'Environmental Science'!K49)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(2016)'!K2</f>
        <v/>
      </c>
      <c r="D17" s="63"/>
      <c r="E17" s="297"/>
      <c r="F17" s="296"/>
      <c r="G17" s="298"/>
      <c r="H17" s="63"/>
      <c r="I17" s="63"/>
      <c r="J17" s="297"/>
      <c r="K17" s="306"/>
      <c r="L17" s="298"/>
      <c r="N17" s="63"/>
      <c r="O17" s="313"/>
      <c r="P17" s="188" t="str">
        <f>Cooking!C12</f>
        <v>6) Hepatitis</v>
      </c>
      <c r="Q17" s="185" t="str">
        <f>IF(Cooking!K12="","",Cooking!K12)</f>
        <v/>
      </c>
      <c r="R17" s="63"/>
      <c r="S17" s="63"/>
      <c r="T17" s="184" t="str">
        <f>'Emergency Prepedness'!B14</f>
        <v>iv</v>
      </c>
      <c r="U17" s="188" t="str">
        <f>'Emergency Prepedness'!C14</f>
        <v>Automobile crash.</v>
      </c>
      <c r="V17" s="185" t="str">
        <f>IF('Emergency Prepedness'!K14="","",'Emergency Prepedness'!K14)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Management'!K12="","",'Personal Management'!K12)</f>
        <v/>
      </c>
      <c r="AL17" s="63"/>
      <c r="AM17" s="63"/>
      <c r="AN17" s="291"/>
      <c r="AO17" s="315"/>
      <c r="AP17" s="292"/>
      <c r="AQ17" s="63"/>
    </row>
    <row r="18" spans="1:48" ht="12.75" customHeight="1" x14ac:dyDescent="0.15">
      <c r="A18" s="71" t="s">
        <v>92</v>
      </c>
      <c r="B18" s="178" t="s">
        <v>22</v>
      </c>
      <c r="C18" s="72" t="str">
        <f>Lifesaving!K2</f>
        <v/>
      </c>
      <c r="D18" s="63"/>
      <c r="E18" s="297" t="str">
        <f>'Camping (2014)'!B10</f>
        <v>5b</v>
      </c>
      <c r="F18" s="296" t="str">
        <f>'Camping (2014)'!C10</f>
        <v>Discuss the footwear for different kinds of weather and how the right footwear is important for protecting your feet.</v>
      </c>
      <c r="G18" s="298" t="str">
        <f>IF('Camping (2014)'!K10="", "", 'Camping (2014)'!K10)</f>
        <v/>
      </c>
      <c r="H18" s="63"/>
      <c r="I18" s="63"/>
      <c r="J18" s="297"/>
      <c r="K18" s="306"/>
      <c r="L18" s="298"/>
      <c r="N18" s="63"/>
      <c r="O18" s="313"/>
      <c r="P18" s="188" t="str">
        <f>Cooking!C13</f>
        <v>7) Listeria monocytogenes</v>
      </c>
      <c r="Q18" s="185" t="str">
        <f>IF(Cooking!K13="","",Cooking!K13)</f>
        <v/>
      </c>
      <c r="R18" s="63"/>
      <c r="S18" s="63"/>
      <c r="T18" s="184" t="str">
        <f>'Emergency Prepedness'!B15</f>
        <v>v</v>
      </c>
      <c r="U18" s="188" t="str">
        <f>'Emergency Prepedness'!C15</f>
        <v>Food-borne disease (food poisoning).</v>
      </c>
      <c r="V18" s="185" t="str">
        <f>IF('Emergency Prepedness'!K15="","",'Emergency Prepedness'!K15)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Science'!K50="","",'Environmental Science'!K50)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(2016)'!K8="","",'Hiking (2016)'!K8)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Fitness'!K2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World'!K10="","",'Citizenship in the World'!K10)</f>
        <v/>
      </c>
      <c r="N19" s="63"/>
      <c r="O19" s="313"/>
      <c r="P19" s="188" t="str">
        <f>Cooking!C14</f>
        <v>8) Cryptosporidium</v>
      </c>
      <c r="Q19" s="185" t="str">
        <f>IF(Cooking!K14="","",Cooking!K14)</f>
        <v/>
      </c>
      <c r="R19" s="63"/>
      <c r="S19" s="63"/>
      <c r="T19" s="184" t="str">
        <f>'Emergency Prepedness'!B16</f>
        <v>vi</v>
      </c>
      <c r="U19" s="188" t="str">
        <f>'Emergency Prepedness'!C16</f>
        <v>Fire or explosion in a public place.</v>
      </c>
      <c r="V19" s="185" t="str">
        <f>IF('Emergency Prepedness'!K16="","",'Emergency Prepedness'!K16)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Management'!K2</f>
        <v/>
      </c>
      <c r="D20" s="63"/>
      <c r="E20" s="190" t="str">
        <f>'Camping (2014)'!B11</f>
        <v>5c</v>
      </c>
      <c r="F20" s="189" t="str">
        <f>'Camping (2014)'!C11</f>
        <v>Explain the proper care and storage of camping equipment.</v>
      </c>
      <c r="G20" s="191" t="str">
        <f>IF('Camping (2014)'!K11="", "", 'Camping (2014)'!K11)</f>
        <v/>
      </c>
      <c r="H20" s="63"/>
      <c r="I20" s="63"/>
      <c r="J20" s="297"/>
      <c r="K20" s="306"/>
      <c r="L20" s="298"/>
      <c r="N20" s="63"/>
      <c r="O20" s="313"/>
      <c r="P20" s="188" t="str">
        <f>Cooking!C15</f>
        <v>9) Norovirus</v>
      </c>
      <c r="Q20" s="185" t="str">
        <f>IF(Cooking!K15="","",Cooking!K15)</f>
        <v/>
      </c>
      <c r="R20" s="63"/>
      <c r="S20" s="63"/>
      <c r="T20" s="184" t="str">
        <f>'Emergency Prepedness'!B17</f>
        <v>vii</v>
      </c>
      <c r="U20" s="188" t="str">
        <f>'Emergency Prepedness'!C17</f>
        <v>Vehicle stalled in the desert.</v>
      </c>
      <c r="V20" s="185" t="str">
        <f>IF('Emergency Prepedness'!K17="","",'Emergency Prepedness'!K17)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Management'!K13="","",'Personal Management'!K13)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Sustainability!K2</f>
        <v/>
      </c>
      <c r="D21" s="63"/>
      <c r="E21" s="194" t="str">
        <f>'Camping (2014)'!B12</f>
        <v>5d</v>
      </c>
      <c r="F21" s="192" t="str">
        <f>'Camping (2014)'!C12</f>
        <v>List the outdoor essentials necessary for any campout, and explain why each item is needed.</v>
      </c>
      <c r="G21" s="193" t="str">
        <f>IF('Camping (2014)'!K12="", "", 'Camping (2014)'!K12)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IF(Cooking!K16="","",Cooking!K16)</f>
        <v/>
      </c>
      <c r="R21" s="63"/>
      <c r="S21" s="63"/>
      <c r="T21" s="184" t="str">
        <f>'Emergency Prepedness'!B18</f>
        <v>viii</v>
      </c>
      <c r="U21" s="188" t="str">
        <f>'Emergency Prepedness'!C18</f>
        <v>Vehicle trapped in a blizzard.</v>
      </c>
      <c r="V21" s="185" t="str">
        <f>IF('Emergency Prepedness'!K18="","",'Emergency Prepedness'!K18)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(2016)'!K9="","",'Hiking (2016)'!K9)</f>
        <v/>
      </c>
      <c r="AG21" s="63"/>
      <c r="AH21" s="63"/>
      <c r="AI21" s="186" t="str">
        <f>'Personal Management'!B14</f>
        <v>a</v>
      </c>
      <c r="AJ21" s="188" t="str">
        <f>'Personal Management'!C14</f>
        <v>The emotions you feel when you receive money.</v>
      </c>
      <c r="AK21" s="187" t="str">
        <f>IF('Personal Management'!K14="","",'Personal Management'!K14)</f>
        <v/>
      </c>
      <c r="AL21" s="63"/>
      <c r="AM21" s="63"/>
      <c r="AN21" s="291"/>
      <c r="AO21" s="315"/>
      <c r="AP21" s="292"/>
      <c r="AQ21" s="63"/>
    </row>
    <row r="22" spans="1:48" ht="12.75" customHeight="1" x14ac:dyDescent="0.15">
      <c r="A22" s="71" t="s">
        <v>89</v>
      </c>
      <c r="B22" s="178" t="s">
        <v>88</v>
      </c>
      <c r="C22" s="72" t="str">
        <f>Swimming!K2</f>
        <v/>
      </c>
      <c r="D22" s="73"/>
      <c r="E22" s="297" t="str">
        <f>'Camping (2014)'!B13</f>
        <v>5e</v>
      </c>
      <c r="F22" s="296" t="str">
        <f>'Camping (2014)'!C13</f>
        <v>Present yourself to your Scoutmaster with your pack for inspection.  Be correctly clothed and equipped for an overnight campout.</v>
      </c>
      <c r="G22" s="298" t="str">
        <f>IF('Camping (2014)'!K13="", "", 'Camping (2014)'!K13)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Prepedness'!K19="","",'Emergency Prepedness'!K19)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Management'!K15="","",'Personal Management'!K15)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IF(Cooking!K17="","",Cooking!K17)</f>
        <v/>
      </c>
      <c r="R23" s="74"/>
      <c r="S23" s="74"/>
      <c r="T23" s="184" t="str">
        <f>'Emergency Prepedness'!B20</f>
        <v>x</v>
      </c>
      <c r="U23" s="188" t="str">
        <f>'Emergency Prepedness'!C20</f>
        <v>Mountain/backcountry accident.</v>
      </c>
      <c r="V23" s="185" t="str">
        <f>IF('Emergency Prepedness'!K20="","",'Emergency Prepedness'!K20)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Management'!K16="","",'Personal Management'!K16)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(2014)'!K14="", "", 'Camping (2014)'!K14)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Prepedness'!K21="","",'Emergency Prepedness'!K21)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Life'!K3="","",'Family Life'!K3)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IF(Cooking!K18="","",Cooking!K18)</f>
        <v/>
      </c>
      <c r="R25" s="78"/>
      <c r="S25" s="78"/>
      <c r="T25" s="184" t="str">
        <f>'Emergency Prepedness'!B22</f>
        <v>xii</v>
      </c>
      <c r="U25" s="188" t="str">
        <f>'Emergency Prepedness'!C22</f>
        <v>Gas leak in a home or a building.</v>
      </c>
      <c r="V25" s="185" t="str">
        <f>IF('Emergency Prepedness'!K22="","",'Emergency Prepedness'!K22)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Management'!K17="","",'Personal Management'!K17)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(2014)'!K15="", "", 'Camping (2014)'!K15)</f>
        <v/>
      </c>
      <c r="H26" s="78"/>
      <c r="I26" s="78"/>
      <c r="J26" s="297"/>
      <c r="K26" s="306"/>
      <c r="L26" s="298"/>
      <c r="N26" s="78"/>
      <c r="O26" s="313"/>
      <c r="P26" s="188" t="str">
        <f>Cooking!C19</f>
        <v>2) Vegetables</v>
      </c>
      <c r="Q26" s="185" t="str">
        <f>IF(Cooking!K19="","",Cooking!K19)</f>
        <v/>
      </c>
      <c r="R26" s="78"/>
      <c r="S26" s="78"/>
      <c r="T26" s="184" t="str">
        <f>'Emergency Prepedness'!B23</f>
        <v>xiii</v>
      </c>
      <c r="U26" s="188" t="str">
        <f>'Emergency Prepedness'!C23</f>
        <v>Tornado or hurricane.</v>
      </c>
      <c r="V26" s="185" t="str">
        <f>IF('Emergency Prepedness'!K23="","",'Emergency Prepedness'!K23)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Management'!K18="","",'Personal Management'!K18)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IF(Cooking!K20="","",Cooking!K20)</f>
        <v/>
      </c>
      <c r="R27" s="78"/>
      <c r="S27" s="78"/>
      <c r="T27" s="184" t="str">
        <f>'Emergency Prepedness'!B24</f>
        <v>xiv</v>
      </c>
      <c r="U27" s="188" t="str">
        <f>'Emergency Prepedness'!C24</f>
        <v>Major flood.</v>
      </c>
      <c r="V27" s="185" t="str">
        <f>IF('Emergency Prepedness'!K24="","",'Emergency Prepedness'!K24)</f>
        <v/>
      </c>
      <c r="W27" s="78"/>
      <c r="X27" s="78"/>
      <c r="Y27" s="313">
        <f>'Family Life'!B4</f>
        <v>2</v>
      </c>
      <c r="Z27" s="290" t="str">
        <f>'Family Life'!C4</f>
        <v>List several reasons why you are important to your family and discuss this with your parents or guardians and with your merit badge counselor.</v>
      </c>
      <c r="AA27" s="314" t="str">
        <f>IF('Family Life'!K4="","",'Family Life'!K4)</f>
        <v/>
      </c>
      <c r="AB27" s="78"/>
      <c r="AC27" s="78"/>
      <c r="AD27" s="186" t="str">
        <f>Lifesaving!B3</f>
        <v>1a</v>
      </c>
      <c r="AE27" s="183" t="str">
        <f>Lifesaving!C3</f>
        <v>Complete 2nd Class requirements 5a - 5d, and 1st Class requirements 6a - 6e</v>
      </c>
      <c r="AF27" s="187" t="str">
        <f>IF(Lifesaving!K3="","",Lifesaving!K3)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(2014)'!K16="", "", 'Camping (2014)'!K16)</f>
        <v/>
      </c>
      <c r="H28" s="78"/>
      <c r="I28" s="78"/>
      <c r="J28" s="297"/>
      <c r="K28" s="306"/>
      <c r="L28" s="298"/>
      <c r="N28" s="78"/>
      <c r="O28" s="313"/>
      <c r="P28" s="188" t="str">
        <f>Cooking!C21</f>
        <v>4) Proteins</v>
      </c>
      <c r="Q28" s="185" t="str">
        <f>IF(Cooking!K21="","",Cooking!K21)</f>
        <v/>
      </c>
      <c r="R28" s="78"/>
      <c r="S28" s="78"/>
      <c r="T28" s="184" t="str">
        <f>'Emergency Prepedness'!B25</f>
        <v>xv</v>
      </c>
      <c r="U28" s="188" t="str">
        <f>'Emergency Prepedness'!C25</f>
        <v>Toxic chemical spills and releases.</v>
      </c>
      <c r="V28" s="185" t="str">
        <f>IF('Emergency Prepedness'!K25="","",'Emergency Prepedness'!K25)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IF(Lifesaving!K4="","",Lifesaving!K4)</f>
        <v/>
      </c>
      <c r="AG28" s="78"/>
      <c r="AH28" s="78"/>
      <c r="AI28" s="186" t="str">
        <f>'Personal Management'!B19</f>
        <v>f</v>
      </c>
      <c r="AJ28" s="188" t="str">
        <f>'Personal Management'!C19</f>
        <v>Your understanding of what happens when you put money into a savings account.</v>
      </c>
      <c r="AK28" s="187" t="str">
        <f>IF('Personal Management'!K19="","",'Personal Management'!K19)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(2014)'!K17="", "", 'Camping (2014)'!K17)</f>
        <v/>
      </c>
      <c r="H29" s="78"/>
      <c r="I29" s="78"/>
      <c r="J29" s="190" t="str">
        <f>'Citizenship in the World'!B11</f>
        <v>5a</v>
      </c>
      <c r="K29" s="189" t="str">
        <f>'Citizenship in the World'!C11</f>
        <v>Discuss the differences between constitutional and no constitutional governments.</v>
      </c>
      <c r="L29" s="191" t="str">
        <f>IF('Citizenship in the World'!K11="","",'Citizenship in the World'!K11)</f>
        <v/>
      </c>
      <c r="N29" s="78"/>
      <c r="O29" s="313"/>
      <c r="P29" s="188" t="str">
        <f>Cooking!C22</f>
        <v>5) Dairy</v>
      </c>
      <c r="Q29" s="185" t="str">
        <f>IF(Cooking!K22="","",Cooking!K22)</f>
        <v/>
      </c>
      <c r="R29" s="78"/>
      <c r="S29" s="78"/>
      <c r="T29" s="184" t="str">
        <f>'Emergency Prepedness'!B26</f>
        <v>xvi</v>
      </c>
      <c r="U29" s="188" t="str">
        <f>'Emergency Prepedness'!C26</f>
        <v>Nuclear power plant emergency.</v>
      </c>
      <c r="V29" s="185" t="str">
        <f>IF('Emergency Prepedness'!K26="","",'Emergency Prepedness'!K26)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Life'!K5="","",'Family Life'!K5)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Management'!K20="","",'Personal Management'!K20)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World'!K12="","",'Citizenship in the World'!K12)</f>
        <v/>
      </c>
      <c r="N30" s="78"/>
      <c r="O30" s="184" t="str">
        <f>Cooking!B23</f>
        <v>2b</v>
      </c>
      <c r="P30" s="183" t="str">
        <f>Cooking!C23</f>
        <v>Explain why you should limit your intake of oils and sugars.</v>
      </c>
      <c r="Q30" s="185" t="str">
        <f>IF(Cooking!K23="","",Cooking!K23)</f>
        <v/>
      </c>
      <c r="R30" s="78"/>
      <c r="S30" s="78"/>
      <c r="T30" s="184" t="str">
        <f>'Emergency Prepedness'!B27</f>
        <v>xvii</v>
      </c>
      <c r="U30" s="188" t="str">
        <f>'Emergency Prepedness'!C27</f>
        <v>Avalanche (Snowslide or rockslide).</v>
      </c>
      <c r="V30" s="185" t="str">
        <f>IF('Emergency Prepedness'!K27="","",'Emergency Prepedness'!K27)</f>
        <v/>
      </c>
      <c r="W30" s="78"/>
      <c r="X30" s="78"/>
      <c r="Y30" s="313"/>
      <c r="Z30" s="290"/>
      <c r="AA30" s="314"/>
      <c r="AB30" s="78"/>
      <c r="AC30" s="78"/>
      <c r="AD30" s="186">
        <f>Lifesaving!B5</f>
        <v>2</v>
      </c>
      <c r="AE30" s="183" t="str">
        <f>Lifesaving!C5</f>
        <v>Explain the following:</v>
      </c>
      <c r="AF30" s="187" t="str">
        <f>IF(Lifesaving!K5="","",Lifesaving!K5)</f>
        <v/>
      </c>
      <c r="AG30" s="78"/>
      <c r="AH30" s="78"/>
      <c r="AI30" s="186" t="str">
        <f>'Personal Management'!B21</f>
        <v>h</v>
      </c>
      <c r="AJ30" s="188" t="str">
        <f>'Personal Management'!C21</f>
        <v>What you can do to better manage your money.</v>
      </c>
      <c r="AK30" s="187" t="str">
        <f>IF('Personal Management'!K21="","",'Personal Management'!K21)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(2014)'!K18="", "", 'Camping (2014)'!K18)</f>
        <v/>
      </c>
      <c r="H31" s="162"/>
      <c r="I31" s="162"/>
      <c r="J31" s="190" t="str">
        <f>'Citizenship in the World'!B13</f>
        <v>5c</v>
      </c>
      <c r="K31" s="189" t="str">
        <f>'Citizenship in the World'!C13</f>
        <v>Show on a world map countries that use each of these five different forms of government</v>
      </c>
      <c r="L31" s="191" t="str">
        <f>IF('Citizenship in the World'!K13="","",'Citizenship in the World'!K13)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IF(Cooking!K24="","",Cooking!K24)</f>
        <v/>
      </c>
      <c r="R31" s="162"/>
      <c r="S31" s="162"/>
      <c r="T31" s="184" t="str">
        <f>'Emergency Prepedness'!B28</f>
        <v>xviii</v>
      </c>
      <c r="U31" s="188" t="str">
        <f>'Emergency Prepedness'!C28</f>
        <v>Violence in a public place.</v>
      </c>
      <c r="V31" s="185" t="str">
        <f>IF('Emergency Prepedness'!K28="","",'Emergency Prepedness'!K28)</f>
        <v/>
      </c>
      <c r="W31" s="162"/>
      <c r="X31" s="162"/>
      <c r="Y31" s="313"/>
      <c r="Z31" s="290"/>
      <c r="AA31" s="314"/>
      <c r="AB31" s="162"/>
      <c r="AC31" s="162"/>
      <c r="AD31" s="186" t="str">
        <f>Lifesaving!B6</f>
        <v>a</v>
      </c>
      <c r="AE31" s="188" t="str">
        <f>Lifesaving!C6</f>
        <v>Common drowning situations and how to prevent them.</v>
      </c>
      <c r="AF31" s="187" t="str">
        <f>IF(Lifesaving!K6="","",Lifesaving!K6)</f>
        <v/>
      </c>
      <c r="AG31" s="162"/>
      <c r="AH31" s="162"/>
      <c r="AI31" s="186" t="str">
        <f>'Personal Management'!B22</f>
        <v>4a</v>
      </c>
      <c r="AJ31" s="183" t="str">
        <f>'Personal Management'!C22</f>
        <v>Explain the differences between saving and investing, including reasons for using one over the other.</v>
      </c>
      <c r="AK31" s="187" t="str">
        <f>IF('Personal Management'!K22="","",'Personal Management'!K22)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World'!K14="","",'Citizenship in the World'!K14)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Prepedness'!K29="","",'Emergency Prepedness'!K29)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Life'!K6="","",'Family Life'!K6)</f>
        <v/>
      </c>
      <c r="AB32" s="162"/>
      <c r="AC32" s="162"/>
      <c r="AD32" s="186" t="str">
        <f>Lifesaving!B7</f>
        <v>b</v>
      </c>
      <c r="AE32" s="188" t="str">
        <f>Lifesaving!C7</f>
        <v>How to identify persons in the water who need assistance.</v>
      </c>
      <c r="AF32" s="187" t="str">
        <f>IF(Lifesaving!K7="","",Lifesaving!K7)</f>
        <v/>
      </c>
      <c r="AG32" s="162"/>
      <c r="AH32" s="162"/>
      <c r="AI32" s="186" t="str">
        <f>'Personal Management'!B23</f>
        <v>4b</v>
      </c>
      <c r="AJ32" s="183" t="str">
        <f>'Personal Management'!C23</f>
        <v>Explain the concepts of return on investment and risk.</v>
      </c>
      <c r="AK32" s="187" t="str">
        <f>IF('Personal Management'!K23="","",'Personal Management'!K23)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World'!K15="","",'Citizenship in the World'!K15)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IF(Lifesaving!K8="","",Lifesaving!K8)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Management'!K24="","",'Personal Management'!K24)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(2014)'!K19="", "", 'Camping (2014)'!K19)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IF(Cooking!K25="","",Cooking!K25)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IF(Lifesaving!K9="","",Lifesaving!K9)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IF(Swimming!K3="","",Swimming!K3)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(2014)'!K20="", "", 'Camping (2014)'!K20)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Life'!K7="","",'Family Life'!K7)</f>
        <v/>
      </c>
      <c r="AB35" s="162"/>
      <c r="AC35" s="162"/>
      <c r="AD35" s="186" t="str">
        <f>Lifesaving!B10</f>
        <v>e</v>
      </c>
      <c r="AE35" s="188" t="str">
        <f>Lifesaving!C10</f>
        <v>Situations for which in-water rescues should not be undertaken.</v>
      </c>
      <c r="AF35" s="187" t="str">
        <f>IF(Lifesaving!K10="","",Lifesaving!K10)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Management'!K25="","",'Personal Management'!K25)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(2014)'!K21="", "", 'Camping (2014)'!K21)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IF(Cooking!K26="","",Cooking!K26)</f>
        <v/>
      </c>
      <c r="R36" s="162"/>
      <c r="S36" s="162"/>
      <c r="T36" s="184">
        <f>'Emergency Prepedness'!B30</f>
        <v>3</v>
      </c>
      <c r="U36" s="183" t="str">
        <f>'Emergency Prepedness'!C30</f>
        <v>Show how you could safely save a person from the following:</v>
      </c>
      <c r="V36" s="185" t="str">
        <f>IF('Emergency Prepedness'!K30="","",'Emergency Prepedness'!K30)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IF(Lifesaving!K11="","",Lifesaving!K11)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IF(Swimming!K4="","",Swimming!K4)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Prepedness'!K31="","",'Emergency Prepedness'!K31)</f>
        <v/>
      </c>
      <c r="W37" s="162"/>
      <c r="X37" s="162"/>
      <c r="Y37" s="184" t="str">
        <f>'Family Life'!B8</f>
        <v>a</v>
      </c>
      <c r="Z37" s="188" t="str">
        <f>'Family Life'!C8</f>
        <v>The objective or goal of the project</v>
      </c>
      <c r="AA37" s="185" t="str">
        <f>IF('Family Life'!K8="","",'Family Life'!K8)</f>
        <v/>
      </c>
      <c r="AB37" s="162"/>
      <c r="AC37" s="162"/>
      <c r="AD37" s="291"/>
      <c r="AE37" s="290"/>
      <c r="AF37" s="292"/>
      <c r="AG37" s="162"/>
      <c r="AH37" s="162"/>
      <c r="AI37" s="186" t="str">
        <f>'Personal Management'!B26</f>
        <v>a</v>
      </c>
      <c r="AJ37" s="188" t="str">
        <f>'Personal Management'!C26</f>
        <v>Current price.</v>
      </c>
      <c r="AK37" s="187" t="str">
        <f>IF('Personal Management'!K26="","",'Personal Management'!K26)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Prepedness'!K32="","",'Emergency Prepedness'!K32)</f>
        <v/>
      </c>
      <c r="W38" s="163"/>
      <c r="X38" s="163"/>
      <c r="Y38" s="184" t="str">
        <f>'Family Life'!B9</f>
        <v>b</v>
      </c>
      <c r="Z38" s="188" t="str">
        <f>'Family Life'!C9</f>
        <v>how individual members of your family participated</v>
      </c>
      <c r="AA38" s="185" t="str">
        <f>IF('Family Life'!K9="","",'Family Life'!K9)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IF(Lifesaving!K12="","",Lifesaving!K12)</f>
        <v/>
      </c>
      <c r="AG38" s="163"/>
      <c r="AH38" s="163"/>
      <c r="AI38" s="186" t="str">
        <f>'Personal Management'!B27</f>
        <v>b</v>
      </c>
      <c r="AJ38" s="188" t="str">
        <f>'Personal Management'!C27</f>
        <v>How much the price changed from the previous day.</v>
      </c>
      <c r="AK38" s="187" t="str">
        <f>IF('Personal Management'!K27="","",'Personal Management'!K27)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(2014)'!K22="", "", 'Camping (2014)'!K22)</f>
        <v/>
      </c>
      <c r="H39" s="163"/>
      <c r="I39" s="163"/>
      <c r="J39" s="190" t="str">
        <f>'Citizenship in the World'!B16</f>
        <v>6c</v>
      </c>
      <c r="K39" s="189" t="str">
        <f>'Citizenship in the World'!C16</f>
        <v>Explain the purpose of a passport and visa for international travel.</v>
      </c>
      <c r="L39" s="191" t="str">
        <f>IF('Citizenship in the World'!K16="","",'Citizenship in the World'!K16)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IF(Cooking!K27="","",Cooking!K27)</f>
        <v/>
      </c>
      <c r="R39" s="163"/>
      <c r="S39" s="163"/>
      <c r="T39" s="184" t="str">
        <f>'Emergency Prepedness'!B33</f>
        <v>c</v>
      </c>
      <c r="U39" s="188" t="str">
        <f>'Emergency Prepedness'!C33</f>
        <v>Clothes on fire.</v>
      </c>
      <c r="V39" s="185" t="str">
        <f>IF('Emergency Prepedness'!K33="","",'Emergency Prepedness'!K33)</f>
        <v/>
      </c>
      <c r="W39" s="163"/>
      <c r="X39" s="163"/>
      <c r="Y39" s="184" t="str">
        <f>'Family Life'!B10</f>
        <v>c</v>
      </c>
      <c r="Z39" s="188" t="str">
        <f>'Family Life'!C10</f>
        <v>The results of the project</v>
      </c>
      <c r="AA39" s="185" t="str">
        <f>IF('Family Life'!K10="","",'Family Life'!K10)</f>
        <v/>
      </c>
      <c r="AB39" s="163"/>
      <c r="AC39" s="163"/>
      <c r="AD39" s="291"/>
      <c r="AE39" s="290"/>
      <c r="AF39" s="292"/>
      <c r="AG39" s="163"/>
      <c r="AH39" s="163"/>
      <c r="AI39" s="186" t="str">
        <f>'Personal Management'!B28</f>
        <v>c</v>
      </c>
      <c r="AJ39" s="188" t="str">
        <f>'Personal Management'!C28</f>
        <v>The 52-week high and the 52-week low prices.</v>
      </c>
      <c r="AK39" s="187" t="str">
        <f>IF('Personal Management'!K28="","",'Personal Management'!K28)</f>
        <v/>
      </c>
      <c r="AL39" s="163"/>
      <c r="AM39" s="163"/>
      <c r="AN39" s="186">
        <f>Swimming!B5</f>
        <v>2</v>
      </c>
      <c r="AO39" s="183" t="str">
        <f>Swimming!C5</f>
        <v>Before doing the following requirements, successfully complete the BSA swimmer test.</v>
      </c>
      <c r="AP39" s="187" t="str">
        <f>IF(Swimming!K5="","",Swimming!K5)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(2014)'!K23="", "", 'Camping (2014)'!K23)</f>
        <v/>
      </c>
      <c r="H40" s="163"/>
      <c r="I40" s="163"/>
      <c r="J40" s="190">
        <f>'Citizenship in the World'!B17</f>
        <v>7</v>
      </c>
      <c r="K40" s="189" t="str">
        <f>'Citizenship in the World'!C17</f>
        <v>Do TWO of the following and share with your counselor what you have learned:</v>
      </c>
      <c r="L40" s="191" t="str">
        <f>IF('Citizenship in the World'!K17="","",'Citizenship in the World'!K17)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Prepedness'!K34="","",'Emergency Prepedness'!K34)</f>
        <v/>
      </c>
      <c r="W40" s="163"/>
      <c r="X40" s="163"/>
      <c r="Y40" s="184" t="str">
        <f>'Family Life'!B11</f>
        <v>6a</v>
      </c>
      <c r="Z40" s="183" t="str">
        <f>'Family Life'!C11</f>
        <v>Discuss with your merit badge counselor how to plan and carry out a family meeting.</v>
      </c>
      <c r="AA40" s="185" t="str">
        <f>IF('Family Life'!K11="","",'Family Life'!K11)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Management'!K29="","",'Personal Management'!K29)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IF(Swimming!K6="","",Swimming!K6)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(2014)'!K24="", "", 'Camping (2014)'!K24)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World'!K18="","",'Citizenship in the World'!K18)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Prepedness'!K35="","",'Emergency Prepedness'!K35)</f>
        <v/>
      </c>
      <c r="W41" s="163"/>
      <c r="X41" s="163"/>
      <c r="Y41" s="184" t="str">
        <f>'Family Life'!B12</f>
        <v>6b</v>
      </c>
      <c r="Z41" s="183" t="str">
        <f>'Family Life'!C12</f>
        <v>After this discussion, plan and carry out a family meeting to include the following subjects:</v>
      </c>
      <c r="AA41" s="185" t="str">
        <f>IF('Family Life'!K12="","",'Family Life'!K12)</f>
        <v/>
      </c>
      <c r="AB41" s="163"/>
      <c r="AC41" s="163"/>
      <c r="AD41" s="186">
        <f>Lifesaving!B13</f>
        <v>5</v>
      </c>
      <c r="AE41" s="183" t="str">
        <f>Lifesaving!C13</f>
        <v>Show or explain the use of rowboats, canoes, or other small craft in performing rescues.</v>
      </c>
      <c r="AF41" s="187" t="str">
        <f>IF(Lifesaving!K13="","",Lifesaving!K13)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(2014)'!K25="", "", 'Camping (2014)'!K25)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IF(Cooking!K28="","",Cooking!K28)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Prepedness'!K36="","",'Emergency Prepedness'!K36)</f>
        <v/>
      </c>
      <c r="W42" s="163"/>
      <c r="X42" s="163"/>
      <c r="Y42" s="313" t="str">
        <f>'Family Life'!B13</f>
        <v>i</v>
      </c>
      <c r="Z42" s="315" t="str">
        <f>'Family Life'!C13</f>
        <v>Avoiding substance abuse, including tobacco, alcohol, and drugs, all of which negatively affect your health and well-being.</v>
      </c>
      <c r="AA42" s="314" t="str">
        <f>IF('Family Life'!K13="","",'Family Life'!K13)</f>
        <v/>
      </c>
      <c r="AB42" s="163"/>
      <c r="AC42" s="163"/>
      <c r="AD42" s="291">
        <f>Lifesaving!B14</f>
        <v>6</v>
      </c>
      <c r="AE42" s="290" t="str">
        <f>Lifesaving!C14</f>
        <v>List various items that can be used as rescue aids in a noncontact swimming rescue. Explain why buoyant aids are preferred.</v>
      </c>
      <c r="AF42" s="292" t="str">
        <f>IF(Lifesaving!K14="","",Lifesaving!K14)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(2014)'!K26="", "", 'Camping (2014)'!K26)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World'!K19="","",'Citizenship in the World'!K19)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Management'!K30="","",'Personal Management'!K30)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IF(Swimming!K7="","",Swimming!K7)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(2014)'!K27="", "", 'Camping (2014)'!K27)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Life'!K14="","",'Family Life'!K14)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IF(Lifesaving!K15="","",Lifesaving!K15)</f>
        <v/>
      </c>
      <c r="AG44" s="163"/>
      <c r="AH44" s="163"/>
      <c r="AI44" s="186" t="str">
        <f>'Personal Management'!B31</f>
        <v>b</v>
      </c>
      <c r="AJ44" s="188" t="str">
        <f>'Personal Management'!C31</f>
        <v>Mutual funds.</v>
      </c>
      <c r="AK44" s="187" t="str">
        <f>IF('Personal Management'!K31="","",'Personal Management'!K31)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IF(Cooking!K29="","",Cooking!K29)</f>
        <v/>
      </c>
      <c r="R45" s="163"/>
      <c r="S45" s="163"/>
      <c r="T45" s="184" t="str">
        <f>'Emergency Prepedness'!B37</f>
        <v>6a</v>
      </c>
      <c r="U45" s="183" t="str">
        <f>'Emergency Prepedness'!C37</f>
        <v>Describe the National Incident Management System (NIMS)/Incident Command System (ICS)</v>
      </c>
      <c r="V45" s="185" t="str">
        <f>IF('Emergency Prepedness'!K37="","",'Emergency Prepedness'!K37)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Management'!K32="","",'Personal Management'!K32)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World'!K20="","",'Citizenship in the World'!K20)</f>
        <v/>
      </c>
      <c r="M46"/>
      <c r="N46" s="164"/>
      <c r="O46" s="184" t="str">
        <f>Cooking!B30</f>
        <v>4c</v>
      </c>
      <c r="P46" s="183" t="str">
        <f>Cooking!C30</f>
        <v>Discuss how the Outdoor Code and no-trace principles pertain to cooking in the outdoors.</v>
      </c>
      <c r="Q46" s="185" t="str">
        <f>IF(Cooking!K30="","",Cooking!K30)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Prepedness'!K38="","",'Emergency Prepedness'!K38)</f>
        <v/>
      </c>
      <c r="W46" s="164"/>
      <c r="X46" s="164"/>
      <c r="Y46" s="184" t="str">
        <f>'Family Life'!B15</f>
        <v>iii</v>
      </c>
      <c r="Z46" s="188" t="str">
        <f>'Family Life'!C15</f>
        <v>How your chores in requirement 3 contributed to your role in the family.</v>
      </c>
      <c r="AA46" s="185" t="str">
        <f>IF('Family Life'!K15="","",'Family Life'!K15)</f>
        <v/>
      </c>
      <c r="AB46" s="164"/>
      <c r="AC46" s="164"/>
      <c r="AD46" s="291"/>
      <c r="AE46" s="290"/>
      <c r="AF46" s="292"/>
      <c r="AG46" s="164"/>
      <c r="AH46" s="164"/>
      <c r="AI46" s="186" t="str">
        <f>'Personal Management'!B33</f>
        <v>d</v>
      </c>
      <c r="AJ46" s="188" t="str">
        <f>'Personal Management'!C33</f>
        <v>Certificate of deposit (CD).</v>
      </c>
      <c r="AK46" s="187" t="str">
        <f>IF('Personal Management'!K33="","",'Personal Management'!K33)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(2014)'!K28="", "", 'Camping (2014)'!K28)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IF(Cooking!K31="","",Cooking!K31)</f>
        <v/>
      </c>
      <c r="R47" s="164"/>
      <c r="S47" s="164"/>
      <c r="T47" s="313"/>
      <c r="U47" s="290"/>
      <c r="V47" s="314"/>
      <c r="W47" s="164"/>
      <c r="X47" s="164"/>
      <c r="Y47" s="184" t="str">
        <f>'Family Life'!B16</f>
        <v>iv</v>
      </c>
      <c r="Z47" s="188" t="str">
        <f>'Family Life'!C16</f>
        <v>Personal and family finances.</v>
      </c>
      <c r="AA47" s="185" t="str">
        <f>IF('Family Life'!K16="","",'Family Life'!K16)</f>
        <v/>
      </c>
      <c r="AB47" s="164"/>
      <c r="AC47" s="164"/>
      <c r="AD47" s="186" t="str">
        <f>Lifesaving!B16</f>
        <v>7a</v>
      </c>
      <c r="AE47" s="183" t="str">
        <f>Lifesaving!C16</f>
        <v>Present a rescue tube to the subject, release it, and escort the victim to safety.</v>
      </c>
      <c r="AF47" s="187" t="str">
        <f>IF(Lifesaving!K16="","",Lifesaving!K16)</f>
        <v/>
      </c>
      <c r="AG47" s="164"/>
      <c r="AH47" s="164"/>
      <c r="AI47" s="186" t="str">
        <f>'Personal Management'!B34</f>
        <v>e</v>
      </c>
      <c r="AJ47" s="188" t="str">
        <f>'Personal Management'!C34</f>
        <v>Savings account or U.S. savings bond.</v>
      </c>
      <c r="AK47" s="187" t="str">
        <f>IF('Personal Management'!K34="","",'Personal Management'!K34)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IF(Swimming!K8="","",Swimming!K8)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World'!K21="","",'Citizenship in the World'!K21)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Life'!K17="","",'Family Life'!K17)</f>
        <v/>
      </c>
      <c r="AB48" s="164"/>
      <c r="AC48" s="164"/>
      <c r="AD48" s="186" t="str">
        <f>Lifesaving!B17</f>
        <v>7b</v>
      </c>
      <c r="AE48" s="183" t="str">
        <f>Lifesaving!C17</f>
        <v>Present a rescue tube to the subject and use it to tow the victim to safety.</v>
      </c>
      <c r="AF48" s="187" t="str">
        <f>IF(Lifesaving!K17="","",Lifesaving!K17)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Management'!K35="","",'Personal Management'!K35)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World'!K22="","",'Citizenship in the World'!K22)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Life'!K18="","",'Family Life'!K18)</f>
        <v/>
      </c>
      <c r="AB49" s="164"/>
      <c r="AC49" s="164"/>
      <c r="AD49" s="291" t="str">
        <f>Lifesaving!B18</f>
        <v>7c</v>
      </c>
      <c r="AE49" s="290" t="str">
        <f>Lifesaving!C18</f>
        <v>Present a buoyant aid other than a rescue tube to the subject, release it, and escort the victim to safety.</v>
      </c>
      <c r="AF49" s="292" t="str">
        <f>IF(Lifesaving!K18="","",Lifesaving!K18)</f>
        <v/>
      </c>
      <c r="AG49" s="164"/>
      <c r="AH49" s="164"/>
      <c r="AI49" s="291"/>
      <c r="AJ49" s="290"/>
      <c r="AK49" s="292"/>
      <c r="AL49" s="164"/>
      <c r="AM49" s="164"/>
      <c r="AN49" s="186" t="str">
        <f>Swimming!B9</f>
        <v>5a</v>
      </c>
      <c r="AO49" s="183" t="str">
        <f>Swimming!C9</f>
        <v>Float face up in a resting position for at least one minute.</v>
      </c>
      <c r="AP49" s="187" t="str">
        <f>IF(Swimming!K9="","",Swimming!K9)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(2014)'!K29="", "", 'Camping (2014)'!K29)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Prepedness'!K39="","",'Emergency Prepedness'!K39)</f>
        <v/>
      </c>
      <c r="W50" s="164"/>
      <c r="X50" s="164"/>
      <c r="Y50" s="184" t="str">
        <f>'Family Life'!B19</f>
        <v>vii</v>
      </c>
      <c r="Z50" s="188" t="str">
        <f>'Family Life'!C19</f>
        <v>Good etiquette and manners.</v>
      </c>
      <c r="AA50" s="185" t="str">
        <f>IF('Family Life'!K19="","",'Family Life'!K19)</f>
        <v/>
      </c>
      <c r="AB50" s="164"/>
      <c r="AC50" s="164"/>
      <c r="AD50" s="291"/>
      <c r="AE50" s="290"/>
      <c r="AF50" s="292"/>
      <c r="AG50" s="164"/>
      <c r="AH50" s="164"/>
      <c r="AI50" s="186" t="str">
        <f>'Personal Management'!B36</f>
        <v>7b</v>
      </c>
      <c r="AJ50" s="183" t="str">
        <f>'Personal Management'!C36</f>
        <v>Explain the different ways to borrow money.</v>
      </c>
      <c r="AK50" s="187" t="str">
        <f>IF('Personal Management'!K36="","",'Personal Management'!K36)</f>
        <v/>
      </c>
      <c r="AL50" s="164"/>
      <c r="AM50" s="164"/>
      <c r="AN50" s="186" t="str">
        <f>Swimming!B10</f>
        <v>5b</v>
      </c>
      <c r="AO50" s="183" t="str">
        <f>Swimming!C10</f>
        <v>Demonstrate survival floating for at least five minutes.</v>
      </c>
      <c r="AP50" s="187" t="str">
        <f>IF(Swimming!K10="","",Swimming!K10)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IF(Cooking!K32="","",Cooking!K32)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Life'!K20="","",'Family Life'!K20)</f>
        <v/>
      </c>
      <c r="AB51" s="164"/>
      <c r="AC51" s="164"/>
      <c r="AD51" s="186" t="str">
        <f>Lifesaving!B19</f>
        <v>7d</v>
      </c>
      <c r="AE51" s="183" t="str">
        <f>Lifesaving!C19</f>
        <v>Present a buoyant aid other than a rescue tube to the subject and use it to tow the victim to safety.</v>
      </c>
      <c r="AF51" s="187" t="str">
        <f>IF(Lifesaving!K19="","",Lifesaving!K19)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Management'!K37="","",'Personal Management'!K37)</f>
        <v/>
      </c>
      <c r="AL51" s="164"/>
      <c r="AM51" s="164"/>
      <c r="AN51" s="291" t="str">
        <f>Swimming!B11</f>
        <v>5c</v>
      </c>
      <c r="AO51" s="290" t="str">
        <f>Swimming!C11</f>
        <v>While wearing a properly fitted U.S. Coast Guard approved life jacket, demonstrate the HELP and huddle positions. Explain their purposes.</v>
      </c>
      <c r="AP51" s="292" t="str">
        <f>IF(Swimming!K11="","",Swimming!K11)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IF(Lifesaving!K20="","",Lifesaving!K20)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IF(Cooking!K33="","",Cooking!K33)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Life'!K21="","",'Family Life'!K21)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IF(Swimming!K12="","",Swimming!K12)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(2014)'!K30="", "", 'Camping (2014)'!K30)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IF(Cooking!K34="","",Cooking!K34)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Prepedness'!K40="","",'Emergency Prepedness'!K40)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Management'!K38="","",'Personal Management'!K38)</f>
        <v/>
      </c>
      <c r="AL54" s="164"/>
      <c r="AM54" s="164"/>
      <c r="AN54" s="186">
        <f>Swimming!B13</f>
        <v>6</v>
      </c>
      <c r="AO54" s="183" t="str">
        <f>Swimming!C13</f>
        <v>In water over your head, but not to exceed 10 feet, do each of the following:</v>
      </c>
      <c r="AP54" s="187" t="str">
        <f>IF(Swimming!K13="","",Swimming!K13)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IF(Lifesaving!K21="","",Lifesaving!K21)</f>
        <v/>
      </c>
      <c r="AG55" s="164"/>
      <c r="AH55" s="164"/>
      <c r="AI55" s="186" t="str">
        <f>'Personal Management'!B39</f>
        <v>7e</v>
      </c>
      <c r="AJ55" s="183" t="str">
        <f>'Personal Management'!C39</f>
        <v>Explain ways to reduce or eliminate debt.</v>
      </c>
      <c r="AK55" s="187" t="str">
        <f>IF('Personal Management'!K39="","",'Personal Management'!K39)</f>
        <v/>
      </c>
      <c r="AL55" s="164"/>
      <c r="AM55" s="164"/>
      <c r="AN55" s="186" t="str">
        <f>Swimming!B14</f>
        <v>a</v>
      </c>
      <c r="AO55" s="188" t="str">
        <f>Swimming!C14</f>
        <v>Use the feet first method of surface diving and bring an object up from the bottom.</v>
      </c>
      <c r="AP55" s="187" t="str">
        <f>IF(Swimming!K14="","",Swimming!K14)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(2014)'!K31="", "", 'Camping (2014)'!K31)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Prepedness'!K41="","",'Emergency Prepedness'!K41)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IF(Lifesaving!K22="","",Lifesaving!K22)</f>
        <v/>
      </c>
      <c r="AG56" s="164"/>
      <c r="AH56" s="164"/>
      <c r="AI56" s="291">
        <f>'Personal Management'!B40</f>
        <v>8</v>
      </c>
      <c r="AJ56" s="315" t="str">
        <f>'Personal Management'!C40</f>
        <v>Demonstrate to your merit badge counselor your understanding of time management by doing the following:</v>
      </c>
      <c r="AK56" s="292" t="str">
        <f>IF('Personal Management'!K40="","",'Personal Management'!K40)</f>
        <v/>
      </c>
      <c r="AL56" s="164"/>
      <c r="AM56" s="164"/>
      <c r="AN56" s="186" t="str">
        <f>Swimming!B15</f>
        <v>b</v>
      </c>
      <c r="AO56" s="188" t="str">
        <f>Swimming!C15</f>
        <v>Do a headfirst surface dive (pike or tuck), and bring the object up again.</v>
      </c>
      <c r="AP56" s="187" t="str">
        <f>IF(Swimming!K15="","",Swimming!K15)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(2014)'!K32="", "", 'Camping (2014)'!K32)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IF(Cooking!K35="","",Cooking!K35)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IF(Lifesaving!K23="","",Lifesaving!K23)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IF(Swimming!K16="","",Swimming!K16)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(2014)'!K33="", "", 'Camping (2014)'!K33)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Prepedness'!K42="","",'Emergency Prepedness'!K42)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Management'!K41="","",'Personal Management'!K41)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(2014)'!K34="", "", 'Camping (2014)'!K34)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IF(Cooking!K36="","",Cooking!K36)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IF(Lifesaving!K24="","",Lifesaving!K24)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IF(Swimming!K17="","",Swimming!K17)</f>
        <v/>
      </c>
      <c r="AQ59" s="63"/>
    </row>
    <row r="60" spans="4:48" x14ac:dyDescent="0.15">
      <c r="D60" s="63"/>
      <c r="E60" s="190">
        <f>'Camping (2014)'!B35</f>
        <v>5</v>
      </c>
      <c r="F60" s="197" t="str">
        <f>'Camping (2014)'!C35</f>
        <v>Plan and carry out an overnight snow camping experience.</v>
      </c>
      <c r="G60" s="191" t="str">
        <f>IF('Camping (2014)'!K35="", "", 'Camping (2014)'!K35)</f>
        <v/>
      </c>
      <c r="H60" s="63"/>
      <c r="I60" s="63"/>
      <c r="N60" s="63"/>
      <c r="O60" s="313"/>
      <c r="P60" s="315"/>
      <c r="Q60" s="314"/>
      <c r="R60" s="63"/>
      <c r="S60" s="63"/>
      <c r="T60" s="184" t="str">
        <f>'Emergency Prepedness'!B43</f>
        <v>i</v>
      </c>
      <c r="U60" s="188" t="str">
        <f>'Emergency Prepedness'!C43</f>
        <v>Crowd and traffic control.</v>
      </c>
      <c r="V60" s="185" t="str">
        <f>IF('Emergency Prepedness'!K43="","",'Emergency Prepedness'!K43)</f>
        <v/>
      </c>
      <c r="W60" s="63"/>
      <c r="X60" s="63"/>
      <c r="AB60" s="63"/>
      <c r="AC60" s="63"/>
      <c r="AD60" s="291" t="str">
        <f>Lifesaving!B25</f>
        <v>9c</v>
      </c>
      <c r="AE60" s="290" t="str">
        <f>Lifesaving!C25</f>
        <v>Perform a cross-chest carry for an exhausted, passive victim who does not respond to instructions to aid himself.</v>
      </c>
      <c r="AF60" s="292" t="str">
        <f>IF(Lifesaving!K25="","",Lifesaving!K25)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Management'!K42="","",'Personal Management'!K42)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(2014)'!K36="", "", 'Camping (2014)'!K36)</f>
        <v/>
      </c>
      <c r="H61" s="63"/>
      <c r="I61" s="63"/>
      <c r="N61" s="63"/>
      <c r="O61" s="313"/>
      <c r="P61" s="315"/>
      <c r="Q61" s="314"/>
      <c r="R61" s="63"/>
      <c r="S61" s="63"/>
      <c r="T61" s="184" t="str">
        <f>'Emergency Prepedness'!B44</f>
        <v>ii</v>
      </c>
      <c r="U61" s="188" t="str">
        <f>'Emergency Prepedness'!C44</f>
        <v>Messenger service and communication.</v>
      </c>
      <c r="V61" s="185" t="str">
        <f>IF('Emergency Prepedness'!K44="","",'Emergency Prepedness'!K44)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(2014)'!K37="", "", 'Camping (2014)'!K37)</f>
        <v/>
      </c>
      <c r="H62" s="63"/>
      <c r="I62" s="63"/>
      <c r="N62" s="63"/>
      <c r="O62" s="313"/>
      <c r="P62" s="315"/>
      <c r="Q62" s="314"/>
      <c r="R62" s="63"/>
      <c r="S62" s="63"/>
      <c r="T62" s="184" t="str">
        <f>'Emergency Prepedness'!B45</f>
        <v>iii</v>
      </c>
      <c r="U62" s="188" t="str">
        <f>'Emergency Prepedness'!C45</f>
        <v>Collection and distribution services.</v>
      </c>
      <c r="V62" s="185" t="str">
        <f>IF('Emergency Prepedness'!K45="","",'Emergency Prepedness'!K45)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IF(Lifesaving!K26="","",Lifesaving!K26)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IF(Swimming!K18="","",Swimming!K18)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(2014)'!K38="", "", 'Camping (2014)'!K38)</f>
        <v/>
      </c>
      <c r="H63" s="63"/>
      <c r="I63" s="63"/>
      <c r="N63" s="63"/>
      <c r="O63" s="184" t="str">
        <f>Cooking!B37</f>
        <v>f</v>
      </c>
      <c r="P63" s="188" t="str">
        <f>Cooking!C37</f>
        <v>Explain how you kept foods safe and free from cross-contamination.</v>
      </c>
      <c r="Q63" s="185" t="str">
        <f>IF(Cooking!K37="","",Cooking!K37)</f>
        <v/>
      </c>
      <c r="R63" s="63"/>
      <c r="S63" s="63"/>
      <c r="T63" s="184" t="str">
        <f>'Emergency Prepedness'!B46</f>
        <v>iv</v>
      </c>
      <c r="U63" s="188" t="str">
        <f>'Emergency Prepedness'!C46</f>
        <v>Group feeding, shelter, and sanitation</v>
      </c>
      <c r="V63" s="185" t="str">
        <f>IF('Emergency Prepedness'!K46="","",'Emergency Prepedness'!K46)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Management'!K43="","",'Personal Management'!K43)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IF(Cooking!K38="","",Cooking!K38)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Prepedness'!K47="","",'Emergency Prepedness'!K47)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IF(Lifesaving!K27="","",Lifesaving!K27)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Management'!K44="","",'Personal Management'!K44)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IF(Cooking!K39="","",Cooking!K39)</f>
        <v/>
      </c>
      <c r="R67" s="66"/>
      <c r="S67" s="66"/>
      <c r="T67" s="184">
        <f>'Emergency Prepedness'!B48</f>
        <v>9</v>
      </c>
      <c r="U67" s="183" t="str">
        <f>'Emergency Prepedness'!C48</f>
        <v>Do ONE of the following:</v>
      </c>
      <c r="V67" s="185" t="str">
        <f>IF('Emergency Prepedness'!K48="","",'Emergency Prepedness'!K48)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Prepedness'!K49="","",'Emergency Prepedness'!K49)</f>
        <v/>
      </c>
      <c r="W68" s="66"/>
      <c r="X68" s="66"/>
      <c r="AB68" s="66"/>
      <c r="AC68" s="66"/>
      <c r="AD68" s="186" t="str">
        <f>Lifesaving!B28</f>
        <v>11a</v>
      </c>
      <c r="AE68" s="183" t="str">
        <f>Lifesaving!C28</f>
        <v>Perform an equipment assist using a buoyant aid.</v>
      </c>
      <c r="AF68" s="187" t="str">
        <f>IF(Lifesaving!K28="","",Lifesaving!K28)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IF(Cooking!K40="","",Cooking!K40)</f>
        <v/>
      </c>
      <c r="R69" s="66"/>
      <c r="S69" s="66"/>
      <c r="T69" s="313"/>
      <c r="U69" s="315"/>
      <c r="V69" s="314"/>
      <c r="W69" s="66"/>
      <c r="X69" s="66"/>
      <c r="AB69" s="66"/>
      <c r="AC69" s="66"/>
      <c r="AD69" s="186" t="str">
        <f>Lifesaving!B29</f>
        <v>11b</v>
      </c>
      <c r="AE69" s="183" t="str">
        <f>Lifesaving!C29</f>
        <v>Perform a front approach and wrist tow.</v>
      </c>
      <c r="AF69" s="187" t="str">
        <f>IF(Lifesaving!K29="","",Lifesaving!K29)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Management'!K45="","",'Personal Management'!K45)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IF(Cooking!K41="","",Cooking!K41)</f>
        <v/>
      </c>
      <c r="R70" s="66"/>
      <c r="S70" s="66"/>
      <c r="T70" s="184" t="str">
        <f>'Emergency Prepedness'!B50</f>
        <v>b</v>
      </c>
      <c r="U70" s="188" t="str">
        <f>'Emergency Prepedness'!C50</f>
        <v>Review or develop a plan of escape for your family in case of fire in your home.</v>
      </c>
      <c r="V70" s="185" t="str">
        <f>IF('Emergency Prepedness'!K50="","",'Emergency Prepedness'!K50)</f>
        <v/>
      </c>
      <c r="W70" s="66"/>
      <c r="X70" s="66"/>
      <c r="AB70" s="66"/>
      <c r="AC70" s="66"/>
      <c r="AD70" s="186" t="str">
        <f>Lifesaving!B30</f>
        <v>11c</v>
      </c>
      <c r="AE70" s="183" t="str">
        <f>Lifesaving!C30</f>
        <v>Perform a rear approach and armpit tow.</v>
      </c>
      <c r="AF70" s="187" t="str">
        <f>IF(Lifesaving!K30="","",Lifesaving!K30)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Prepedness'!K51="","",'Emergency Prepedness'!K51)</f>
        <v/>
      </c>
      <c r="W71" s="66"/>
      <c r="X71" s="66"/>
      <c r="AB71" s="66"/>
      <c r="AC71" s="66"/>
      <c r="AD71" s="186" t="str">
        <f>Lifesaving!B31</f>
        <v>12a</v>
      </c>
      <c r="AE71" s="183" t="str">
        <f>Lifesaving!C31</f>
        <v>Recover a 10-pound weight in 8 to 10 feet of water using a feet first surface dive.</v>
      </c>
      <c r="AF71" s="187" t="str">
        <f>IF(Lifesaving!K31="","",Lifesaving!K31)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IF(Lifesaving!K32="","",Lifesaving!K32)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IF(Cooking!K42="","",Cooking!K42)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IF(Lifesaving!K33="","",Lifesaving!K33)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IF(Lifesaving!K34="","",Lifesaving!K34)</f>
        <v/>
      </c>
      <c r="AG74" s="66"/>
      <c r="AH74" s="66"/>
      <c r="AI74" s="186" t="str">
        <f>'Personal Management'!B46</f>
        <v>a</v>
      </c>
      <c r="AJ74" s="188" t="str">
        <f>'Personal Management'!C46</f>
        <v>Define the project. What is your goal?</v>
      </c>
      <c r="AK74" s="187" t="str">
        <f>IF('Personal Management'!K46="","",'Personal Management'!K46)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IF(Cooking!K43="","",Cooking!K43)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Management'!K47="","",'Personal Management'!K47)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IF(Cooking!K44="","",Cooking!K44)</f>
        <v/>
      </c>
      <c r="R76" s="66"/>
      <c r="S76" s="66"/>
      <c r="W76" s="66"/>
      <c r="X76" s="66"/>
      <c r="AB76" s="66"/>
      <c r="AC76" s="66"/>
      <c r="AD76" s="186" t="str">
        <f>Lifesaving!B35</f>
        <v>14a</v>
      </c>
      <c r="AE76" s="183" t="str">
        <f>Lifesaving!C35</f>
        <v>Explain the signs and symptoms of a spinal injury.</v>
      </c>
      <c r="AF76" s="187" t="str">
        <f>IF(Lifesaving!K35="","",Lifesaving!K35)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IF(Lifesaving!K36="","",Lifesaving!K36)</f>
        <v/>
      </c>
      <c r="AG77" s="98"/>
      <c r="AH77" s="98"/>
      <c r="AI77" s="186" t="str">
        <f>'Personal Management'!B48</f>
        <v>c</v>
      </c>
      <c r="AJ77" s="188" t="str">
        <f>'Personal Management'!C48</f>
        <v>Describe your project.</v>
      </c>
      <c r="AK77" s="187" t="str">
        <f>IF('Personal Management'!K48="","",'Personal Management'!K48)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IF(Lifesaving!K37="","",Lifesaving!K37)</f>
        <v/>
      </c>
      <c r="AG78" s="98"/>
      <c r="AH78" s="98"/>
      <c r="AI78" s="186" t="str">
        <f>'Personal Management'!B49</f>
        <v>d</v>
      </c>
      <c r="AJ78" s="188" t="str">
        <f>'Personal Management'!C49</f>
        <v>Develop a list of resources. Identify how these resources will help you achieve your goal.</v>
      </c>
      <c r="AK78" s="187" t="str">
        <f>IF('Personal Management'!K49="","",'Personal Management'!K49)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IF(Lifesaving!K38="","",Lifesaving!K38)</f>
        <v/>
      </c>
      <c r="AG79" s="98"/>
      <c r="AH79" s="98"/>
      <c r="AI79" s="186" t="str">
        <f>'Personal Management'!B50</f>
        <v>e</v>
      </c>
      <c r="AJ79" s="188" t="str">
        <f>'Personal Management'!C50</f>
        <v>Develop a budget for your project.</v>
      </c>
      <c r="AK79" s="187" t="str">
        <f>IF('Personal Management'!K50="","",'Personal Management'!K50)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IF(Cooking!K45="","",Cooking!K45)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Management'!K51="","",'Personal Management'!K51)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IF(Cooking!K46="","",Cooking!K46)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Management'!K52="","",'Personal Management'!K52)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Community'!K3="", "", 'Citizenship in the Community'!K3)</f>
        <v/>
      </c>
      <c r="H87" s="66"/>
      <c r="I87" s="66"/>
      <c r="J87" s="186">
        <f>Communication!B3</f>
        <v>1</v>
      </c>
      <c r="K87" s="195" t="str">
        <f>Communication!C3</f>
        <v>Do ONE</v>
      </c>
      <c r="L87" s="187" t="str">
        <f>IF(Communication!K3="","",Communication!K3)</f>
        <v/>
      </c>
      <c r="N87" s="66"/>
      <c r="O87" s="313" t="str">
        <f>Cooking!B47</f>
        <v>a</v>
      </c>
      <c r="P87" s="290" t="str">
        <f>Cooking!C47</f>
        <v>Create a shopping list for your meals, showing the amount of food needed to prepare and serve each meal, and the cost for each meal.</v>
      </c>
      <c r="Q87" s="314" t="str">
        <f>IF(Cooking!K47="","",Cooking!K47)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Science'!K3="","",'Environmental Science'!K3)</f>
        <v/>
      </c>
      <c r="W87" s="66"/>
      <c r="X87" s="66"/>
      <c r="Y87" s="313">
        <f>'First Aid'!B3</f>
        <v>1</v>
      </c>
      <c r="Z87" s="290" t="str">
        <f>'First Aid'!C3</f>
        <v>Satisfy your counselor that you have current knowledge of all first-aid requirements for Tenderfoot, Second Class, and First Class ranks.</v>
      </c>
      <c r="AA87" s="314" t="str">
        <f>IF('First Aid'!K3="","",'First Aid'!K3)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Fitness'!K3="","",'Personal Fitness'!K3)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IF(Sustainability!K3="","",Sustainability!K3)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IF(Communication!K4="","",Communication!K4)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IF(Cooking!K48="","",Cooking!K48)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Aid'!K4="","",'First Aid'!K4)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Science'!K4="","",'Environmental Science'!K4)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Community'!K4="", "", 'Citizenship in the Community'!K4)</f>
        <v/>
      </c>
      <c r="H91" s="81"/>
      <c r="I91" s="81"/>
      <c r="J91" s="291"/>
      <c r="K91" s="294"/>
      <c r="L91" s="292"/>
      <c r="N91" s="81"/>
      <c r="O91" s="313"/>
      <c r="P91" s="290"/>
      <c r="Q91" s="314"/>
      <c r="R91" s="81"/>
      <c r="T91" s="321"/>
      <c r="U91" s="174" t="str">
        <f>'Environmental Science'!C5</f>
        <v>• Population</v>
      </c>
      <c r="V91" s="185" t="str">
        <f>IF('Environmental Science'!K5="","",'Environmental Science'!K5)</f>
        <v/>
      </c>
      <c r="W91" s="81"/>
      <c r="Y91" s="313" t="str">
        <f>'First Aid'!B5</f>
        <v>2b</v>
      </c>
      <c r="Z91" s="290" t="str">
        <f>'First Aid'!C5</f>
        <v>Define the term triage. Explain the steps necessary to assess and handle a medical emergency until help arrives.</v>
      </c>
      <c r="AA91" s="314" t="str">
        <f>IF('First Aid'!K5="","",'First Aid'!K5)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Community'!K5="", "", 'Citizenship in the Community'!K5)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IF(Cooking!K49="","",Cooking!K49)</f>
        <v/>
      </c>
      <c r="R92" s="66"/>
      <c r="T92" s="321"/>
      <c r="U92" s="174" t="str">
        <f>'Environmental Science'!C6</f>
        <v>• Community</v>
      </c>
      <c r="V92" s="185" t="str">
        <f>IF('Environmental Science'!K6="","",'Environmental Science'!K6)</f>
        <v/>
      </c>
      <c r="W92" s="66"/>
      <c r="Y92" s="313"/>
      <c r="Z92" s="290"/>
      <c r="AA92" s="314"/>
      <c r="AD92" s="186" t="str">
        <f>'Personal Fitness'!B4</f>
        <v>i</v>
      </c>
      <c r="AE92" s="188" t="str">
        <f>'Personal Fitness'!C4</f>
        <v>Why physical exams are important.</v>
      </c>
      <c r="AF92" s="187" t="str">
        <f>IF('Personal Fitness'!K4="","",'Personal Fitness'!K4)</f>
        <v/>
      </c>
      <c r="AG92" s="66"/>
      <c r="AI92" s="186">
        <f>Sustainability!B4</f>
        <v>2</v>
      </c>
      <c r="AJ92" s="183" t="str">
        <f>Sustainability!C4</f>
        <v>Do A and either B OR C of the following:</v>
      </c>
      <c r="AK92" s="187" t="str">
        <f>IF(Sustainability!K4="","",Sustainability!K4)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Science'!K7="","",'Environmental Science'!K7)</f>
        <v/>
      </c>
      <c r="W93" s="66"/>
      <c r="Y93" s="184" t="str">
        <f>'First Aid'!B6</f>
        <v>2c</v>
      </c>
      <c r="Z93" s="183" t="str">
        <f>'First Aid'!C6</f>
        <v>Explain the standard precautions as applied to blood borne pathogens.</v>
      </c>
      <c r="AA93" s="185" t="str">
        <f>IF('First Aid'!K6="","",'First Aid'!K6)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Fitness'!K5="","",'Personal Fitness'!K5)</f>
        <v/>
      </c>
      <c r="AG93" s="66"/>
      <c r="AI93" s="186"/>
      <c r="AJ93" s="183" t="str">
        <f>Sustainability!C5</f>
        <v>Water</v>
      </c>
      <c r="AK93" s="187" t="str">
        <f>IF(Sustainability!K5="","",Sustainability!K5)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Community'!K6="", "", 'Citizenship in the Community'!K6)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IF(Communication!K5="","",Communication!K5)</f>
        <v/>
      </c>
      <c r="N94" s="66"/>
      <c r="O94" s="313"/>
      <c r="P94" s="290"/>
      <c r="Q94" s="314"/>
      <c r="R94" s="66"/>
      <c r="T94" s="321"/>
      <c r="U94" s="174" t="str">
        <f>'Environmental Science'!C8</f>
        <v>• Biosphere</v>
      </c>
      <c r="V94" s="185" t="str">
        <f>IF('Environmental Science'!K8="","",'Environmental Science'!K8)</f>
        <v/>
      </c>
      <c r="W94" s="66"/>
      <c r="Y94" s="184" t="str">
        <f>'First Aid'!B7</f>
        <v>2d</v>
      </c>
      <c r="Z94" s="183" t="str">
        <f>'First Aid'!C7</f>
        <v>Prepare a first-aid kit for your home. Display and discuss its contents with your counselor.</v>
      </c>
      <c r="AA94" s="185" t="str">
        <f>IF('First Aid'!K7="","",'First Aid'!K7)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IF(Sustainability!K6="","",Sustainability!K6)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Community'!K7="", "", 'Citizenship in the Community'!K7)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IF(Cooking!K50="","",Cooking!K50)</f>
        <v/>
      </c>
      <c r="R95" s="66"/>
      <c r="T95" s="321"/>
      <c r="U95" s="174" t="str">
        <f>'Environmental Science'!C9</f>
        <v>• Symbiosis</v>
      </c>
      <c r="V95" s="185" t="str">
        <f>IF('Environmental Science'!K9="","",'Environmental Science'!K9)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Aid'!K8="","",'First Aid'!K8)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Community'!K8="", "", 'Citizenship in the Community'!K8)</f>
        <v/>
      </c>
      <c r="H96" s="66"/>
      <c r="I96" s="66"/>
      <c r="J96" s="291"/>
      <c r="K96" s="294"/>
      <c r="L96" s="292"/>
      <c r="N96" s="66"/>
      <c r="O96" s="313"/>
      <c r="P96" s="290"/>
      <c r="Q96" s="314"/>
      <c r="R96" s="66"/>
      <c r="T96" s="321"/>
      <c r="U96" s="174" t="str">
        <f>'Environmental Science'!C10</f>
        <v>• Niche</v>
      </c>
      <c r="V96" s="185" t="str">
        <f>IF('Environmental Science'!K10="","",'Environmental Science'!K10)</f>
        <v/>
      </c>
      <c r="W96" s="66"/>
      <c r="Y96" s="313"/>
      <c r="Z96" s="290"/>
      <c r="AA96" s="314"/>
      <c r="AD96" s="186" t="str">
        <f>'Personal Fitness'!B6</f>
        <v>iii</v>
      </c>
      <c r="AE96" s="188" t="str">
        <f>'Personal Fitness'!C6</f>
        <v>Diseases that can be prevented and how.</v>
      </c>
      <c r="AF96" s="187" t="str">
        <f>IF('Personal Fitness'!K6="","",'Personal Fitness'!K6)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Science'!K11="","",'Environmental Science'!K11)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Aid'!K9="","",'First Aid'!K9)</f>
        <v/>
      </c>
      <c r="AD97" s="186" t="str">
        <f>'Personal Fitness'!B7</f>
        <v>iv</v>
      </c>
      <c r="AE97" s="188" t="str">
        <f>'Personal Fitness'!C7</f>
        <v>The seven warning signs of cancer.</v>
      </c>
      <c r="AF97" s="187" t="str">
        <f>IF('Personal Fitness'!K7="","",'Personal Fitness'!K7)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Community'!K9="", "", 'Citizenship in the Community'!K9)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IF(Cooking!K51="","",Cooking!K51)</f>
        <v/>
      </c>
      <c r="R98" s="66"/>
      <c r="T98" s="321"/>
      <c r="U98" s="174" t="str">
        <f>'Environmental Science'!C12</f>
        <v>• Conservation</v>
      </c>
      <c r="V98" s="185" t="str">
        <f>IF('Environmental Science'!K12="","",'Environmental Science'!K12)</f>
        <v/>
      </c>
      <c r="W98" s="66"/>
      <c r="Y98" s="313"/>
      <c r="Z98" s="290"/>
      <c r="AA98" s="314"/>
      <c r="AD98" s="186" t="str">
        <f>'Personal Fitness'!B8</f>
        <v>v</v>
      </c>
      <c r="AE98" s="188" t="str">
        <f>'Personal Fitness'!C8</f>
        <v>The youth risk factors that affect cardiovascular fitness in adulthood.</v>
      </c>
      <c r="AF98" s="187" t="str">
        <f>IF('Personal Fitness'!K8="","",'Personal Fitness'!K8)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Science'!K13="","",'Environmental Science'!K13)</f>
        <v/>
      </c>
      <c r="W99" s="66"/>
      <c r="Y99" s="184" t="str">
        <f>'First Aid'!B10</f>
        <v>3c</v>
      </c>
      <c r="Z99" s="183" t="str">
        <f>'First Aid'!C10</f>
        <v>Explain the use of an automated external defibrillator (AED).</v>
      </c>
      <c r="AA99" s="185" t="str">
        <f>IF('First Aid'!K10="","",'First Aid'!K10)</f>
        <v/>
      </c>
      <c r="AD99" s="291" t="str">
        <f>'Personal Fitness'!B9</f>
        <v>1b</v>
      </c>
      <c r="AE99" s="290" t="str">
        <f>'Personal Fitness'!C9</f>
        <v>Have a dental examination. Get a statement saying that your teeth have been checked and cared for. Tell how to care for your teeth.</v>
      </c>
      <c r="AF99" s="292" t="str">
        <f>IF('Personal Fitness'!K9="","",'Personal Fitness'!K9)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IF(Sustainability!K7="","",Sustainability!K7)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Community'!K10="", "", 'Citizenship in the Community'!K10)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IF(Communication!K6="","",Communication!K6)</f>
        <v/>
      </c>
      <c r="N100" s="66"/>
      <c r="O100" s="313"/>
      <c r="P100" s="290"/>
      <c r="Q100" s="314"/>
      <c r="R100" s="66"/>
      <c r="T100" s="321"/>
      <c r="U100" s="174" t="str">
        <f>'Environmental Science'!C14</f>
        <v>• Endangered species</v>
      </c>
      <c r="V100" s="185" t="str">
        <f>IF('Environmental Science'!K14="","",'Environmental Science'!K14)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Aid'!K11="","",'First Aid'!K11)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Science'!K15="","",'Environmental Science'!K15)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Fitness'!K10="","",'Personal Fitness'!K10)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Community'!K11="", "", 'Citizenship in the Community'!K11)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IF(Cooking!K52="","",Cooking!K52)</f>
        <v/>
      </c>
      <c r="R102" s="66"/>
      <c r="T102" s="321"/>
      <c r="U102" s="174" t="str">
        <f>'Environmental Science'!C16</f>
        <v>• Pollution prevention</v>
      </c>
      <c r="V102" s="185" t="str">
        <f>IF('Environmental Science'!K16="","",'Environmental Science'!K16)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Community'!K12="", "", 'Citizenship in the Community'!K12)</f>
        <v/>
      </c>
      <c r="H103" s="66"/>
      <c r="I103" s="66"/>
      <c r="J103" s="291"/>
      <c r="K103" s="294"/>
      <c r="L103" s="292"/>
      <c r="N103" s="66"/>
      <c r="O103" s="313"/>
      <c r="P103" s="290"/>
      <c r="Q103" s="314"/>
      <c r="R103" s="66"/>
      <c r="T103" s="321"/>
      <c r="U103" s="174" t="str">
        <f>'Environmental Science'!C17</f>
        <v>• Brownfield</v>
      </c>
      <c r="V103" s="185" t="str">
        <f>IF('Environmental Science'!K17="","",'Environmental Science'!K17)</f>
        <v/>
      </c>
      <c r="W103" s="66"/>
      <c r="Y103" s="313" t="str">
        <f>'First Aid'!B12</f>
        <v>3e</v>
      </c>
      <c r="Z103" s="290" t="str">
        <f>'First Aid'!C12</f>
        <v>Explain when a bee sting could be life threatening and what action should be taken for prevention and for first aid.</v>
      </c>
      <c r="AA103" s="314" t="str">
        <f>IF('First Aid'!K12="","",'First Aid'!K12)</f>
        <v/>
      </c>
      <c r="AD103" s="186" t="str">
        <f>'Personal Fitness'!B11</f>
        <v>a</v>
      </c>
      <c r="AE103" s="188" t="str">
        <f>'Personal Fitness'!C11</f>
        <v>Components of personal fitness.</v>
      </c>
      <c r="AF103" s="187" t="str">
        <f>IF('Personal Fitness'!K11="","",'Personal Fitness'!K11)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IF(Sustainability!K8="","",Sustainability!K8)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Community'!K13="", "", 'Citizenship in the Community'!K13)</f>
        <v/>
      </c>
      <c r="H104" s="66"/>
      <c r="I104" s="66"/>
      <c r="J104" s="291"/>
      <c r="K104" s="294"/>
      <c r="L104" s="292"/>
      <c r="N104" s="66"/>
      <c r="O104" s="313"/>
      <c r="P104" s="290"/>
      <c r="Q104" s="314"/>
      <c r="R104" s="66"/>
      <c r="T104" s="321"/>
      <c r="U104" s="174" t="str">
        <f>'Environmental Science'!C18</f>
        <v>• Ozone</v>
      </c>
      <c r="V104" s="185" t="str">
        <f>IF('Environmental Science'!K18="","",'Environmental Science'!K18)</f>
        <v/>
      </c>
      <c r="W104" s="66"/>
      <c r="Y104" s="313"/>
      <c r="Z104" s="290"/>
      <c r="AA104" s="314"/>
      <c r="AD104" s="186" t="str">
        <f>'Personal Fitness'!B12</f>
        <v>b</v>
      </c>
      <c r="AE104" s="188" t="str">
        <f>'Personal Fitness'!C12</f>
        <v>Reasons for being fit in all components.</v>
      </c>
      <c r="AF104" s="187" t="str">
        <f>IF('Personal Fitness'!K12="","",'Personal Fitness'!K12)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IF(Communication!K7="","",Communication!K7)</f>
        <v/>
      </c>
      <c r="N105" s="66"/>
      <c r="R105" s="66"/>
      <c r="T105" s="321"/>
      <c r="U105" s="174" t="str">
        <f>'Environmental Science'!C19</f>
        <v>• Watershed</v>
      </c>
      <c r="V105" s="185" t="str">
        <f>IF('Environmental Science'!K19="","",'Environmental Science'!K19)</f>
        <v/>
      </c>
      <c r="W105" s="66"/>
      <c r="Y105" s="313" t="str">
        <f>'First Aid'!B13</f>
        <v>3f</v>
      </c>
      <c r="Z105" s="290" t="str">
        <f>'First Aid'!C13</f>
        <v>Explain the symptoms of heatstroke and what action should be taken for first aid and for prevention.</v>
      </c>
      <c r="AA105" s="314" t="str">
        <f>IF('First Aid'!K13="","",'First Aid'!K13)</f>
        <v/>
      </c>
      <c r="AD105" s="186" t="str">
        <f>'Personal Fitness'!B13</f>
        <v>c</v>
      </c>
      <c r="AE105" s="188" t="str">
        <f>'Personal Fitness'!C13</f>
        <v>What it means to be mentally healthy.</v>
      </c>
      <c r="AF105" s="187" t="str">
        <f>IF('Personal Fitness'!K13="","",'Personal Fitness'!K13)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Science'!K20="","",'Environmental Science'!K20)</f>
        <v/>
      </c>
      <c r="W106" s="66"/>
      <c r="Y106" s="313"/>
      <c r="Z106" s="290"/>
      <c r="AA106" s="314"/>
      <c r="AD106" s="186" t="str">
        <f>'Personal Fitness'!B14</f>
        <v>d</v>
      </c>
      <c r="AE106" s="188" t="str">
        <f>'Personal Fitness'!C14</f>
        <v>What it means to be physically healthy and fit.</v>
      </c>
      <c r="AF106" s="187" t="str">
        <f>IF('Personal Fitness'!K14="","",'Personal Fitness'!K14)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Community'!K14="", "", 'Citizenship in the Community'!K14)</f>
        <v/>
      </c>
      <c r="H107" s="66"/>
      <c r="I107" s="66"/>
      <c r="J107" s="291"/>
      <c r="K107" s="294"/>
      <c r="L107" s="292"/>
      <c r="N107" s="66"/>
      <c r="O107" s="299"/>
      <c r="P107" s="299"/>
      <c r="Q107" s="299"/>
      <c r="R107" s="66"/>
      <c r="T107" s="321"/>
      <c r="U107" s="174" t="str">
        <f>'Environmental Science'!C21</f>
        <v>• Nonpoint source</v>
      </c>
      <c r="V107" s="185" t="str">
        <f>IF('Environmental Science'!K21="","",'Environmental Science'!K21)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Aid'!K14="","",'First Aid'!K14)</f>
        <v/>
      </c>
      <c r="AD107" s="186" t="str">
        <f>'Personal Fitness'!B15</f>
        <v>e</v>
      </c>
      <c r="AE107" s="188" t="str">
        <f>'Personal Fitness'!C15</f>
        <v>What it means to be socially healthy. Discuss your activity in the areas of healthy social fitness.</v>
      </c>
      <c r="AF107" s="187" t="str">
        <f>IF('Personal Fitness'!K15="","",'Personal Fitness'!K15)</f>
        <v/>
      </c>
      <c r="AG107" s="66"/>
      <c r="AI107" s="186"/>
      <c r="AJ107" s="183" t="str">
        <f>Sustainability!C9</f>
        <v>Food</v>
      </c>
      <c r="AK107" s="187" t="str">
        <f>IF(Sustainability!K9="","",Sustainability!K9)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Community'!K15="", "", 'Citizenship in the Community'!K15)</f>
        <v/>
      </c>
      <c r="H108" s="66"/>
      <c r="I108" s="66"/>
      <c r="J108" s="186">
        <f>Communication!B8</f>
        <v>2</v>
      </c>
      <c r="K108" s="195" t="str">
        <f>Communication!C8</f>
        <v>Do ONE</v>
      </c>
      <c r="L108" s="187" t="str">
        <f>IF(Communication!K8="","",Communication!K8)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IF(Cycling!K3="","",Cycling!K3)</f>
        <v/>
      </c>
      <c r="R108" s="66"/>
      <c r="T108" s="321"/>
      <c r="U108" s="174" t="str">
        <f>'Environmental Science'!C22</f>
        <v>• Hybrid vehicle</v>
      </c>
      <c r="V108" s="185" t="str">
        <f>IF('Environmental Science'!K22="","",'Environmental Science'!K22)</f>
        <v/>
      </c>
      <c r="W108" s="66"/>
      <c r="Y108" s="313"/>
      <c r="Z108" s="290"/>
      <c r="AA108" s="314"/>
      <c r="AD108" s="186" t="str">
        <f>'Personal Fitness'!B16</f>
        <v>f</v>
      </c>
      <c r="AE108" s="188" t="str">
        <f>'Personal Fitness'!C16</f>
        <v>What you can do to prevent social, emotional, or mental problems.</v>
      </c>
      <c r="AF108" s="187" t="str">
        <f>IF('Personal Fitness'!K16="","",'Personal Fitness'!K16)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IF(Sustainability!K10="","",Sustainability!K10)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IF(Communication!K9="","",Communication!K9)</f>
        <v/>
      </c>
      <c r="N109" s="66"/>
      <c r="O109" s="313"/>
      <c r="P109" s="290"/>
      <c r="Q109" s="314"/>
      <c r="R109" s="66"/>
      <c r="T109" s="322"/>
      <c r="U109" s="174" t="str">
        <f>'Environmental Science'!C23</f>
        <v>• Fuel cell</v>
      </c>
      <c r="V109" s="185" t="str">
        <f>IF('Environmental Science'!K23="","",'Environmental Science'!K23)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Fitness'!K17="","",'Personal Fitness'!K17)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Science'!K24="","",'Environmental Science'!K24)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Aid'!K15="","",'First Aid'!K15)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IF(Cycling!K4="","",Cycling!K4)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Science'!K25="","",'Environmental Science'!K25)</f>
        <v/>
      </c>
      <c r="Y111" s="313"/>
      <c r="Z111" s="290"/>
      <c r="AA111" s="314"/>
      <c r="AD111" s="186" t="str">
        <f>'Personal Fitness'!B18</f>
        <v>3b</v>
      </c>
      <c r="AE111" s="183" t="str">
        <f>'Personal Fitness'!C18</f>
        <v>Are you immunized and vaccinated according to the advice of your health-care provider?</v>
      </c>
      <c r="AF111" s="187" t="str">
        <f>IF('Personal Fitness'!K18="","",'Personal Fitness'!K18)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IF(Sustainability!K11="","",Sustainability!K11)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Community'!K16="", "", 'Citizenship in the Community'!K16)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IF(Communication!K10="","",Communication!K10)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Fitness'!K19="","",'Personal Fitness'!K19)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Science'!K26="","",'Environmental Science'!K26)</f>
        <v/>
      </c>
      <c r="W113" s="66"/>
      <c r="Y113" s="313" t="str">
        <f>'First Aid'!B16</f>
        <v>5a</v>
      </c>
      <c r="Z113" s="290" t="str">
        <f>'First Aid'!C16</f>
        <v>Describe the symptoms, proper first-aid procedures, and possible prevention measures for hypothermia</v>
      </c>
      <c r="AA113" s="314" t="str">
        <f>IF('First Aid'!K16="","",'First Aid'!K16)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Community'!K17="", "", 'Citizenship in the Community'!K17)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Fitness'!K20="","",'Personal Fitness'!K20)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IF(Sustainability!K12="","",Sustainability!K12)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IF(Communication!K11="","",Communication!K11)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IF(Cycling!K5="","",Cycling!K5)</f>
        <v/>
      </c>
      <c r="R115" s="66"/>
      <c r="T115" s="184" t="str">
        <f>'Environmental Science'!B27</f>
        <v>A3</v>
      </c>
      <c r="U115" s="183" t="str">
        <f>'Environmental Science'!C27</f>
        <v>Discuss what is an ecosystem. Tell how it is maintained in nature and how it survives.</v>
      </c>
      <c r="V115" s="185" t="str">
        <f>IF('Environmental Science'!K27="","",'Environmental Science'!K27)</f>
        <v/>
      </c>
      <c r="W115" s="66"/>
      <c r="Y115" s="313" t="str">
        <f>'First Aid'!B17</f>
        <v>5b</v>
      </c>
      <c r="Z115" s="290" t="str">
        <f>'First Aid'!C17</f>
        <v>Describe the symptoms, proper first-aid procedures, and possible prevention measures for convulsion/seizure</v>
      </c>
      <c r="AA115" s="314" t="str">
        <f>IF('First Aid'!K17="","",'First Aid'!K17)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Community'!K18="", "", 'Citizenship in the Community'!K18)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IF(Communication!K12="","",Communication!K12)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Science'!K28="","",'Environmental Science'!K28)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Fitness'!K21="","",'Personal Fitness'!K21)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Community'!K19="", "", 'Citizenship in the Community'!K19)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IF(Cycling!K6="","",Cycling!K6)</f>
        <v/>
      </c>
      <c r="R117" s="63"/>
      <c r="T117" s="313"/>
      <c r="U117" s="290"/>
      <c r="V117" s="314"/>
      <c r="W117" s="63"/>
      <c r="Y117" s="313" t="str">
        <f>'First Aid'!B18</f>
        <v>5c</v>
      </c>
      <c r="Z117" s="290" t="str">
        <f>'First Aid'!C18</f>
        <v>Describe the symptoms, proper first-aid procedures, and possible prevention measures for frostbite</v>
      </c>
      <c r="AA117" s="314" t="str">
        <f>IF('First Aid'!K18="","",'First Aid'!K18)</f>
        <v/>
      </c>
      <c r="AD117" s="291"/>
      <c r="AE117" s="290"/>
      <c r="AF117" s="292"/>
      <c r="AG117" s="63"/>
      <c r="AI117" s="186"/>
      <c r="AJ117" s="183" t="str">
        <f>Sustainability!C13</f>
        <v>Community</v>
      </c>
      <c r="AK117" s="187" t="str">
        <f>IF(Sustainability!K13="","",Sustainability!K13)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Science'!K29="","",'Environmental Science'!K29)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Fitness'!K22="","",'Personal Fitness'!K22)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IF(Sustainability!K14="","",Sustainability!K14)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IF(Cycling!K7="","",Cycling!K7)</f>
        <v/>
      </c>
      <c r="R119" s="63"/>
      <c r="T119" s="313"/>
      <c r="U119" s="290"/>
      <c r="V119" s="314"/>
      <c r="W119" s="63"/>
      <c r="Y119" s="313" t="str">
        <f>'First Aid'!B19</f>
        <v>5d</v>
      </c>
      <c r="Z119" s="290" t="str">
        <f>'First Aid'!C19</f>
        <v>Describe the symptoms, proper first-aid procedures, and possible prevention measures for dehydration</v>
      </c>
      <c r="AA119" s="314" t="str">
        <f>IF('First Aid'!K19="","",'First Aid'!K19)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Fitness'!K23="","",'Personal Fitness'!K23)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Community'!K20="", "", 'Citizenship in the Community'!K20)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IF(Communication!K13="","",Communication!K13)</f>
        <v/>
      </c>
      <c r="N121" s="63"/>
      <c r="O121" s="184" t="str">
        <f>Cycling!B8</f>
        <v>3a</v>
      </c>
      <c r="P121" s="183" t="str">
        <f>Cycling!C8</f>
        <v>Show all points that need regular lubrication</v>
      </c>
      <c r="Q121" s="185" t="str">
        <f>IF(Cycling!K8="","",Cycling!K8)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Aid'!K20="","",'First Aid'!K20)</f>
        <v/>
      </c>
      <c r="AD121" s="186" t="str">
        <f>'Personal Fitness'!B24</f>
        <v>3h</v>
      </c>
      <c r="AE121" s="183" t="str">
        <f>'Personal Fitness'!C24</f>
        <v>Do you sleep well at night and wake up feeling ready to start the new day?</v>
      </c>
      <c r="AF121" s="187" t="str">
        <f>IF('Personal Fitness'!K24="","",'Personal Fitness'!K24)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IF(Cycling!K9="","",Cycling!K9)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Science'!K30="","",'Environmental Science'!K30)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Fitness'!K25="","",'Personal Fitness'!K25)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IF(Sustainability!K15="","",Sustainability!K15)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IF(Cycling!K10="","",Cycling!K10)</f>
        <v/>
      </c>
      <c r="R123" s="63"/>
      <c r="T123" s="313"/>
      <c r="U123" s="290"/>
      <c r="V123" s="314"/>
      <c r="W123" s="63"/>
      <c r="Y123" s="184" t="str">
        <f>'First Aid'!B21</f>
        <v>5f</v>
      </c>
      <c r="Z123" s="183" t="str">
        <f>'First Aid'!C21</f>
        <v>Describe the symptoms, proper first-aid procedures, and possible prevention measures for burns</v>
      </c>
      <c r="AA123" s="185" t="str">
        <f>IF('First Aid'!K21="","",'First Aid'!K21)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IF(Cycling!K11="","",Cycling!K11)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Science'!K31="","",'Environmental Science'!K31)</f>
        <v/>
      </c>
      <c r="W124" s="63"/>
      <c r="Y124" s="313" t="str">
        <f>'First Aid'!B22</f>
        <v>5g</v>
      </c>
      <c r="Z124" s="290" t="str">
        <f>'First Aid'!C22</f>
        <v>Describe the symptoms, proper first-aid procedures, and possible prevention measures for abdominal pain</v>
      </c>
      <c r="AA124" s="314" t="str">
        <f>IF('First Aid'!K22="","",'First Aid'!K22)</f>
        <v/>
      </c>
      <c r="AD124" s="186" t="str">
        <f>'Personal Fitness'!B26</f>
        <v>3j</v>
      </c>
      <c r="AE124" s="183" t="str">
        <f>'Personal Fitness'!C26</f>
        <v>Do you spend quality time with your family and friends in social and recreational activities?</v>
      </c>
      <c r="AF124" s="187" t="str">
        <f>IF('Personal Fitness'!K26="","",'Personal Fitness'!K26)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IF(Communication!K14="","",Communication!K14)</f>
        <v/>
      </c>
      <c r="N125" s="63"/>
      <c r="O125" s="313">
        <f>Cycling!B12</f>
        <v>5</v>
      </c>
      <c r="P125" s="290" t="str">
        <f>Cycling!C12</f>
        <v>Show how to repair a flat by removing the tire, replacing or patching the tube, and remounting the tire.</v>
      </c>
      <c r="Q125" s="314" t="str">
        <f>IF(Cycling!K12="","",Cycling!K12)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Fitness'!K27="","",'Personal Fitness'!K27)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IF(Sustainability!K16="","",Sustainability!K16)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Science'!K32="","",'Environmental Science'!K32)</f>
        <v/>
      </c>
      <c r="Y126" s="313" t="str">
        <f>'First Aid'!B23</f>
        <v>5h</v>
      </c>
      <c r="Z126" s="290" t="str">
        <f>'First Aid'!C23</f>
        <v>Describe the symptoms, proper first-aid procedures, and possible prevention measures for loosened teeth</v>
      </c>
      <c r="AA126" s="314" t="str">
        <f>IF('First Aid'!K23="","",'First Aid'!K23)</f>
        <v/>
      </c>
      <c r="AD126" s="186" t="str">
        <f>'Personal Fitness'!B28</f>
        <v>4a</v>
      </c>
      <c r="AE126" s="183" t="str">
        <f>'Personal Fitness'!C28</f>
        <v>Explain the components of physical fitness.</v>
      </c>
      <c r="AF126" s="187" t="str">
        <f>IF('Personal Fitness'!K28="","",'Personal Fitness'!K28)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IF(Cycling!K13="","",Cycling!K13)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Fitness'!K29="","",'Personal Fitness'!K29)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Nation'!K3="", "", 'Citizenship in the Nation'!K3)</f>
        <v/>
      </c>
      <c r="J128" s="186">
        <f>Communication!B15</f>
        <v>7</v>
      </c>
      <c r="K128" s="195" t="str">
        <f>Communication!C15</f>
        <v>Do ONE</v>
      </c>
      <c r="L128" s="187" t="str">
        <f>IF(Communication!K15="","",Communication!K15)</f>
        <v/>
      </c>
      <c r="O128" s="313">
        <f>Cycling!B14</f>
        <v>7</v>
      </c>
      <c r="P128" s="290" t="str">
        <f>Cycling!C14</f>
        <v>Using the BSA buddy system, complete all the requirements for ONE of the following options: road biking OR mountain biking</v>
      </c>
      <c r="Q128" s="314" t="str">
        <f>IF(Cycling!K14="","",Cycling!K14)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Science'!K33="","",'Environmental Science'!K33)</f>
        <v/>
      </c>
      <c r="Y128" s="313" t="str">
        <f>'First Aid'!B24</f>
        <v>5i</v>
      </c>
      <c r="Z128" s="290" t="str">
        <f>'First Aid'!C24</f>
        <v>Describe the symptoms, proper first-aid procedures, and possible prevention measures for knocked out tooth</v>
      </c>
      <c r="AA128" s="314" t="str">
        <f>IF('First Aid'!K24="","",'First Aid'!K24)</f>
        <v/>
      </c>
      <c r="AD128" s="186" t="str">
        <f>'Personal Fitness'!B30</f>
        <v>4c</v>
      </c>
      <c r="AE128" s="183" t="str">
        <f>'Personal Fitness'!C30</f>
        <v>Explain the need to have a balance in all four components of physical fitness.</v>
      </c>
      <c r="AF128" s="187" t="str">
        <f>IF('Personal Fitness'!K30="","",'Personal Fitness'!K30)</f>
        <v/>
      </c>
      <c r="AI128" s="186"/>
      <c r="AJ128" s="183" t="str">
        <f>Sustainability!C17</f>
        <v>Energy</v>
      </c>
      <c r="AK128" s="187" t="str">
        <f>IF(Sustainability!K17="","",Sustainability!K17)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IF(Communication!K16="","",Communication!K16)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Fitness'!K31="","",'Personal Fitness'!K31)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IF(Sustainability!K18="","",Sustainability!K18)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Nation'!K4="", "", 'Citizenship in the Nation'!K4)</f>
        <v/>
      </c>
      <c r="H130" s="2"/>
      <c r="I130" s="2"/>
      <c r="J130" s="291"/>
      <c r="K130" s="294"/>
      <c r="L130" s="292"/>
      <c r="N130" s="2"/>
      <c r="O130" s="184" t="str">
        <f>Cycling!B15</f>
        <v>7A</v>
      </c>
      <c r="P130" s="183" t="str">
        <f>Cycling!C15</f>
        <v>Road Biking</v>
      </c>
      <c r="Q130" s="185" t="str">
        <f>IF(Cycling!K15="","",Cycling!K15)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Aid'!K25="","",'First Aid'!K25)</f>
        <v/>
      </c>
      <c r="AB130" s="2"/>
      <c r="AC130" s="2"/>
      <c r="AD130" s="186" t="str">
        <f>'Personal Fitness'!B32</f>
        <v>5a</v>
      </c>
      <c r="AE130" s="183" t="str">
        <f>'Personal Fitness'!C32</f>
        <v>Explain the importance of good nutrition.</v>
      </c>
      <c r="AF130" s="187" t="str">
        <f>IF('Personal Fitness'!K32="","",'Personal Fitness'!K32)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Nation'!K5="", "", 'Citizenship in the Nation'!K5)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IF(Communication!K17="","",Communication!K17)</f>
        <v/>
      </c>
      <c r="N131" s="2"/>
      <c r="O131" s="184">
        <f>Cycling!B16</f>
        <v>1</v>
      </c>
      <c r="P131" s="188" t="str">
        <f>Cycling!C16</f>
        <v>Take a road test with your counselor and demonstrate the following:</v>
      </c>
      <c r="Q131" s="185" t="str">
        <f>IF(Cycling!K16="","",Cycling!K16)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Science'!K34="","",'Environmental Science'!K34)</f>
        <v/>
      </c>
      <c r="W131" s="2"/>
      <c r="X131" s="2"/>
      <c r="Y131" s="313"/>
      <c r="Z131" s="290"/>
      <c r="AA131" s="314"/>
      <c r="AB131" s="2"/>
      <c r="AC131" s="2"/>
      <c r="AD131" s="186" t="str">
        <f>'Personal Fitness'!B33</f>
        <v>5b</v>
      </c>
      <c r="AE131" s="183" t="str">
        <f>'Personal Fitness'!C33</f>
        <v>Explain what good nutrition means to you.</v>
      </c>
      <c r="AF131" s="187" t="str">
        <f>IF('Personal Fitness'!K33="","",'Personal Fitness'!K33)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IF(Cycling!K17="","",Cycling!K17)</f>
        <v/>
      </c>
      <c r="R132" s="2"/>
      <c r="S132" s="2"/>
      <c r="T132" s="313"/>
      <c r="U132" s="290"/>
      <c r="V132" s="314"/>
      <c r="W132" s="2"/>
      <c r="X132" s="2"/>
      <c r="Y132" s="184">
        <f>'First Aid'!B26</f>
        <v>6</v>
      </c>
      <c r="Z132" s="183" t="str">
        <f>'First Aid'!C26</f>
        <v>Do TWO of the following</v>
      </c>
      <c r="AA132" s="185" t="str">
        <f>IF('First Aid'!K26="","",'First Aid'!K26)</f>
        <v/>
      </c>
      <c r="AB132" s="2"/>
      <c r="AC132" s="2"/>
      <c r="AD132" s="186" t="str">
        <f>'Personal Fitness'!B34</f>
        <v>5c</v>
      </c>
      <c r="AE132" s="183" t="str">
        <f>'Personal Fitness'!C34</f>
        <v>Explain how good nutrition is related to the other components of personal fitness.</v>
      </c>
      <c r="AF132" s="187" t="str">
        <f>IF('Personal Fitness'!K34="","",'Personal Fitness'!K34)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IF(Cycling!K18="","",Cycling!K18)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Aid'!K27="","",'First Aid'!K27)</f>
        <v/>
      </c>
      <c r="AB133" s="2"/>
      <c r="AC133" s="2"/>
      <c r="AD133" s="186" t="str">
        <f>'Personal Fitness'!B35</f>
        <v>5d</v>
      </c>
      <c r="AE133" s="183" t="str">
        <f>'Personal Fitness'!C35</f>
        <v>Explain the three components of a sound weight (fat) control program.</v>
      </c>
      <c r="AF133" s="187" t="str">
        <f>IF('Personal Fitness'!K35="","",'Personal Fitness'!K35)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Nation'!K6="", "", 'Citizenship in the Nation'!K6)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Science'!K35="","",'Environmental Science'!K35)</f>
        <v/>
      </c>
      <c r="W134" s="2"/>
      <c r="X134" s="2"/>
      <c r="Y134" s="313"/>
      <c r="Z134" s="315"/>
      <c r="AA134" s="314"/>
      <c r="AB134" s="2"/>
      <c r="AC134" s="2"/>
      <c r="AD134" s="291">
        <f>'Personal Fitness'!B36</f>
        <v>6</v>
      </c>
      <c r="AE134" s="183" t="str">
        <f>'Personal Fitness'!C36</f>
        <v>Record your abilities on the following tests:</v>
      </c>
      <c r="AF134" s="187" t="str">
        <f>IF('Personal Fitness'!K36="","",'Personal Fitness'!K36)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IF(Sustainability!K19="","",Sustainability!K19)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IF(Cycling!K19="","",Cycling!K19)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Aid'!K28="","",'First Aid'!K28)</f>
        <v/>
      </c>
      <c r="AB135" s="2"/>
      <c r="AC135" s="2"/>
      <c r="AD135" s="291"/>
      <c r="AE135" s="183" t="str">
        <f>'Personal Fitness'!C37</f>
        <v>Aerobic - run 9 minutes OR 1 mile.</v>
      </c>
      <c r="AF135" s="187" t="str">
        <f>IF('Personal Fitness'!K37="","",'Personal Fitness'!K37)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Nation'!K7="", "", 'Citizenship in the Nation'!K7)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IF(Communication!K18="","",Communication!K18)</f>
        <v/>
      </c>
      <c r="N136" s="2"/>
      <c r="O136" s="184" t="str">
        <f>Cycling!B20</f>
        <v>d</v>
      </c>
      <c r="P136" s="198" t="str">
        <f>Cycling!C20</f>
        <v>Demonstrate appropriate actions at a right-turn only lane when you are continuing straight.</v>
      </c>
      <c r="Q136" s="185" t="str">
        <f>IF(Cycling!K20="","",Cycling!K20)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Science'!K36="","",'Environmental Science'!K36)</f>
        <v/>
      </c>
      <c r="W136" s="2"/>
      <c r="X136" s="2"/>
      <c r="Y136" s="313"/>
      <c r="Z136" s="315"/>
      <c r="AA136" s="314"/>
      <c r="AB136" s="2"/>
      <c r="AC136" s="2"/>
      <c r="AD136" s="291"/>
      <c r="AE136" s="183" t="str">
        <f>'Personal Fitness'!C38</f>
        <v>Flexibility - Distance stretched on 4th attempt of a sit and reach.</v>
      </c>
      <c r="AF136" s="187" t="str">
        <f>IF('Personal Fitness'!K38="","",'Personal Fitness'!K38)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IF(Cycling!K21="","",Cycling!K21)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Aid'!K29="","",'First Aid'!K29)</f>
        <v/>
      </c>
      <c r="AB137" s="2"/>
      <c r="AC137" s="2"/>
      <c r="AD137" s="291"/>
      <c r="AE137" s="183" t="str">
        <f>'Personal Fitness'!C39</f>
        <v>Strength - Sit-ups done correctly in 60 seconds.</v>
      </c>
      <c r="AF137" s="187" t="str">
        <f>IF('Personal Fitness'!K39="","",'Personal Fitness'!K39)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Nation'!K8="", "", 'Citizenship in the Nation'!K8)</f>
        <v/>
      </c>
      <c r="H138" s="2"/>
      <c r="I138" s="2"/>
      <c r="J138" s="291"/>
      <c r="K138" s="294"/>
      <c r="L138" s="292"/>
      <c r="N138" s="2"/>
      <c r="O138" s="184" t="str">
        <f>Cycling!B22</f>
        <v>f</v>
      </c>
      <c r="P138" s="198" t="str">
        <f>Cycling!C22</f>
        <v>Cross railroad tracks properly.</v>
      </c>
      <c r="Q138" s="185" t="str">
        <f>IF(Cycling!K22="","",Cycling!K22)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Science'!K37="","",'Environmental Science'!K37)</f>
        <v/>
      </c>
      <c r="W138" s="2"/>
      <c r="X138" s="2"/>
      <c r="Y138" s="313"/>
      <c r="Z138" s="315"/>
      <c r="AA138" s="314"/>
      <c r="AB138" s="2"/>
      <c r="AC138" s="2"/>
      <c r="AD138" s="291"/>
      <c r="AE138" s="183" t="str">
        <f>'Personal Fitness'!C40</f>
        <v>Strength - Pull-ups done correctly in 60 seconds.</v>
      </c>
      <c r="AF138" s="187" t="str">
        <f>IF('Personal Fitness'!K40="","",'Personal Fitness'!K40)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IF(Communication!K19="","",Communication!K19)</f>
        <v/>
      </c>
      <c r="N139" s="2"/>
      <c r="O139" s="184">
        <f>Cycling!B23</f>
        <v>2</v>
      </c>
      <c r="P139" s="188" t="str">
        <f>Cycling!C23</f>
        <v>Avoiding main highways, take the following rides:</v>
      </c>
      <c r="Q139" s="185" t="str">
        <f>IF(Cycling!K23="","",Cycling!K23)</f>
        <v/>
      </c>
      <c r="R139" s="2"/>
      <c r="S139" s="2"/>
      <c r="T139" s="313"/>
      <c r="U139" s="290"/>
      <c r="V139" s="314"/>
      <c r="W139" s="2"/>
      <c r="X139" s="2"/>
      <c r="Y139" s="184">
        <f>'First Aid'!B30</f>
        <v>7</v>
      </c>
      <c r="Z139" s="183" t="str">
        <f>'First Aid'!C30</f>
        <v>Teach another Scout a first-aid skill selected by your counselor.</v>
      </c>
      <c r="AA139" s="185" t="str">
        <f>IF('First Aid'!K30="","",'First Aid'!K30)</f>
        <v/>
      </c>
      <c r="AB139" s="2"/>
      <c r="AC139" s="2"/>
      <c r="AD139" s="291"/>
      <c r="AE139" s="183" t="str">
        <f>'Personal Fitness'!C41</f>
        <v>Strength - Push-ups done correctly in 60 seconds.</v>
      </c>
      <c r="AF139" s="187" t="str">
        <f>IF('Personal Fitness'!K41="","",'Personal Fitness'!K41)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IF(Sustainability!K20="","",Sustainability!K20)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IF(Cycling!K24="","",Cycling!K24)</f>
        <v/>
      </c>
      <c r="R140" s="2"/>
      <c r="S140" s="2"/>
      <c r="T140" s="313"/>
      <c r="U140" s="290"/>
      <c r="V140" s="314"/>
      <c r="W140" s="2"/>
      <c r="X140" s="2"/>
      <c r="Y140" s="109"/>
      <c r="Z140" s="181"/>
      <c r="AA140" s="98"/>
      <c r="AB140" s="2"/>
      <c r="AC140" s="2"/>
      <c r="AD140" s="291"/>
      <c r="AE140" s="183" t="str">
        <f>'Personal Fitness'!C42</f>
        <v>Body Composition - right arm.</v>
      </c>
      <c r="AF140" s="187" t="str">
        <f>IF('Personal Fitness'!K42="","",'Personal Fitness'!K42)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Nation'!K9="", "", 'Citizenship in the Nation'!K9)</f>
        <v/>
      </c>
      <c r="H141" s="2"/>
      <c r="I141" s="2"/>
      <c r="J141" s="291"/>
      <c r="K141" s="295"/>
      <c r="L141" s="292"/>
      <c r="N141" s="2"/>
      <c r="O141" s="184" t="str">
        <f>Cycling!B25</f>
        <v>b</v>
      </c>
      <c r="P141" s="198" t="str">
        <f>Cycling!C25</f>
        <v>Two of 15 miles each.</v>
      </c>
      <c r="Q141" s="185" t="str">
        <f>IF(Cycling!K25="","",Cycling!K25)</f>
        <v/>
      </c>
      <c r="R141" s="2"/>
      <c r="S141" s="2"/>
      <c r="T141" s="313"/>
      <c r="U141" s="290"/>
      <c r="V141" s="314"/>
      <c r="W141" s="2"/>
      <c r="X141" s="2"/>
      <c r="Y141" s="109"/>
      <c r="Z141" s="181"/>
      <c r="AA141" s="98"/>
      <c r="AB141" s="2"/>
      <c r="AC141" s="2"/>
      <c r="AD141" s="291"/>
      <c r="AE141" s="183" t="str">
        <f>'Personal Fitness'!C43</f>
        <v>Body Composition - shoulders.</v>
      </c>
      <c r="AF141" s="187" t="str">
        <f>IF('Personal Fitness'!K43="","",'Personal Fitness'!K43)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IF(Communication!K20="","",Communication!K20)</f>
        <v/>
      </c>
      <c r="N142" s="2"/>
      <c r="O142" s="184" t="str">
        <f>Cycling!B26</f>
        <v>c</v>
      </c>
      <c r="P142" s="198" t="str">
        <f>Cycling!C26</f>
        <v>Two of 25 miles each.</v>
      </c>
      <c r="Q142" s="185" t="str">
        <f>IF(Cycling!K26="","",Cycling!K26)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Science'!K38="","",'Environmental Science'!K38)</f>
        <v/>
      </c>
      <c r="W142" s="2"/>
      <c r="X142" s="2"/>
      <c r="Y142" s="109"/>
      <c r="Z142" s="181"/>
      <c r="AA142" s="98"/>
      <c r="AB142" s="2"/>
      <c r="AC142" s="2"/>
      <c r="AD142" s="291"/>
      <c r="AE142" s="183" t="str">
        <f>'Personal Fitness'!C44</f>
        <v>Body Composition - chest.</v>
      </c>
      <c r="AF142" s="187" t="str">
        <f>IF('Personal Fitness'!K44="","",'Personal Fitness'!K44)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IF(Cycling!K27="","",Cycling!K27)</f>
        <v/>
      </c>
      <c r="R143" s="2"/>
      <c r="S143" s="2"/>
      <c r="T143" s="313"/>
      <c r="U143" s="290"/>
      <c r="V143" s="314"/>
      <c r="W143" s="2"/>
      <c r="X143" s="2"/>
      <c r="Y143" s="109"/>
      <c r="Z143" s="181"/>
      <c r="AA143" s="98"/>
      <c r="AB143" s="2"/>
      <c r="AC143" s="2"/>
      <c r="AD143" s="291"/>
      <c r="AE143" s="183" t="str">
        <f>'Personal Fitness'!C45</f>
        <v>Body Composition - abdomen.</v>
      </c>
      <c r="AF143" s="187" t="str">
        <f>IF('Personal Fitness'!K45="","",'Personal Fitness'!K45)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Nation'!K10="", "", 'Citizenship in the Nation'!K10)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IF(Cycling!K28="","",Cycling!K28)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Fitness'!K46="","",'Personal Fitness'!K46)</f>
        <v/>
      </c>
      <c r="AG144" s="2"/>
      <c r="AH144" s="2"/>
      <c r="AI144" s="186"/>
      <c r="AJ144" s="183" t="str">
        <f>Sustainability!C21</f>
        <v>Stuff</v>
      </c>
      <c r="AK144" s="187" t="str">
        <f>IF(Sustainability!K21="","",Sustainability!K21)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Science'!K39="","",'Environmental Science'!K39)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Fitness'!K47="","",'Personal Fitness'!K47)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IF(Sustainability!K22="","",Sustainability!K22)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IF(Cycling!K29="","",Cycling!K29)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Nation'!K11="", "", 'Citizenship in the Nation'!K11)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Nation'!K12="", "", 'Citizenship in the Nation'!K12)</f>
        <v/>
      </c>
      <c r="H148" s="2"/>
      <c r="I148" s="2"/>
      <c r="J148" s="168"/>
      <c r="K148" s="35"/>
      <c r="L148" s="98"/>
      <c r="N148" s="2"/>
      <c r="O148" s="184" t="str">
        <f>Cycling!B30</f>
        <v>7B</v>
      </c>
      <c r="P148" s="183" t="str">
        <f>Cycling!C30</f>
        <v>Mountain Biking</v>
      </c>
      <c r="Q148" s="185" t="str">
        <f>IF(Cycling!K30="","",Cycling!K30)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Science'!K40="","",'Environmental Science'!K40)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IF(Sustainability!K23="","",Sustainability!K23)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Nation'!K13="", "", 'Citizenship in the Nation'!K13)</f>
        <v/>
      </c>
      <c r="H149" s="2"/>
      <c r="I149" s="2"/>
      <c r="J149" s="168"/>
      <c r="K149" s="35"/>
      <c r="L149" s="98"/>
      <c r="N149" s="2"/>
      <c r="O149" s="184">
        <f>Cycling!B31</f>
        <v>1</v>
      </c>
      <c r="P149" s="188" t="str">
        <f>Cycling!C31</f>
        <v>Take a trail ride with your counselor and demonstrate the following:</v>
      </c>
      <c r="Q149" s="185" t="str">
        <f>IF(Cycling!K31="","",Cycling!K31)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Fitness'!K48="","",'Personal Fitness'!K48)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Nation'!K14="", "", 'Citizenship in the Nation'!K14)</f>
        <v/>
      </c>
      <c r="H150" s="2"/>
      <c r="I150" s="2"/>
      <c r="J150" s="168"/>
      <c r="K150" s="35"/>
      <c r="L150" s="98"/>
      <c r="N150" s="2"/>
      <c r="O150" s="184" t="str">
        <f>Cycling!B32</f>
        <v>a</v>
      </c>
      <c r="P150" s="198" t="str">
        <f>Cycling!C32</f>
        <v>Properly mount, pedal, and brake, including emergency stops.</v>
      </c>
      <c r="Q150" s="185" t="str">
        <f>IF(Cycling!K32="","",Cycling!K32)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IF(Sustainability!K24="","",Sustainability!K24)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Nation'!K15="", "", 'Citizenship in the Nation'!K15)</f>
        <v/>
      </c>
      <c r="H151" s="2"/>
      <c r="I151" s="2"/>
      <c r="J151" s="168"/>
      <c r="K151" s="35"/>
      <c r="L151" s="98"/>
      <c r="N151" s="2"/>
      <c r="O151" s="184" t="str">
        <f>Cycling!B33</f>
        <v>b</v>
      </c>
      <c r="P151" s="198" t="str">
        <f>Cycling!C33</f>
        <v>Show shifting skills as applicable to climbs and obstacles.</v>
      </c>
      <c r="Q151" s="185" t="str">
        <f>IF(Cycling!K33="","",Cycling!K33)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Science'!K41="","",'Environmental Science'!K41)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Nation'!K16="", "", 'Citizenship in the Nation'!K16)</f>
        <v/>
      </c>
      <c r="H152" s="2"/>
      <c r="I152" s="2"/>
      <c r="J152" s="168"/>
      <c r="K152" s="35"/>
      <c r="L152" s="98"/>
      <c r="N152" s="2"/>
      <c r="O152" s="184" t="str">
        <f>Cycling!B34</f>
        <v>c</v>
      </c>
      <c r="P152" s="198" t="str">
        <f>Cycling!C34</f>
        <v>Show proper trail etiquette to hikers and other cyclists, including when to yield the right-of-way.</v>
      </c>
      <c r="Q152" s="185" t="str">
        <f>IF(Cycling!K34="","",Cycling!K34)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Nation'!K17="", "", 'Citizenship in the Nation'!K17)</f>
        <v/>
      </c>
      <c r="H153" s="2"/>
      <c r="I153" s="2"/>
      <c r="J153" s="168"/>
      <c r="K153" s="35"/>
      <c r="L153" s="98"/>
      <c r="N153" s="2"/>
      <c r="O153" s="184" t="str">
        <f>Cycling!B35</f>
        <v>d</v>
      </c>
      <c r="P153" s="198" t="str">
        <f>Cycling!C35</f>
        <v>Show proper technique for riding up and down hills.</v>
      </c>
      <c r="Q153" s="185" t="str">
        <f>IF(Cycling!K35="","",Cycling!K35)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IF(Cycling!K36="","",Cycling!K36)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Science'!K42="","",'Environmental Science'!K42)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IF(Cycling!K37="","",Cycling!K37)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Science'!K43="","",'Environmental Science'!K43)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Nation'!K18="", "", 'Citizenship in the Nation'!K18)</f>
        <v/>
      </c>
      <c r="H157" s="2"/>
      <c r="I157" s="2"/>
      <c r="J157" s="168"/>
      <c r="K157" s="35"/>
      <c r="L157" s="98"/>
      <c r="N157" s="2"/>
      <c r="O157" s="184">
        <f>Cycling!B38</f>
        <v>2</v>
      </c>
      <c r="P157" s="188" t="str">
        <f>Cycling!C38</f>
        <v>Describe the rules of trail riding, including how to know when a trail is unsuitable for riding.</v>
      </c>
      <c r="Q157" s="185" t="str">
        <f>IF(Cycling!K38="","",Cycling!K38)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Fitness'!K49="","",'Personal Fitness'!K49)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Nation'!K19="", "", 'Citizenship in the Nation'!K19)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IF(Cycling!K39="","",Cycling!K39)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IF(Cycling!K40="","",Cycling!K40)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Science'!K44="","",'Environmental Science'!K44)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IF(Cycling!K41="","",Cycling!K41)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IF(Cycling!K42="","",Cycling!K42)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IF(Cycling!K43="","",Cycling!K43)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T160:T163"/>
    <mergeCell ref="U160:U163"/>
    <mergeCell ref="V160:V163"/>
    <mergeCell ref="E158:E160"/>
    <mergeCell ref="F158:F160"/>
    <mergeCell ref="G158:G160"/>
    <mergeCell ref="O158:O159"/>
    <mergeCell ref="P158:P159"/>
    <mergeCell ref="Q158:Q159"/>
    <mergeCell ref="O163:O165"/>
    <mergeCell ref="P163:P165"/>
    <mergeCell ref="Q163:Q165"/>
    <mergeCell ref="E153:E156"/>
    <mergeCell ref="F153:F156"/>
    <mergeCell ref="G153:G156"/>
    <mergeCell ref="AJ66:AJ68"/>
    <mergeCell ref="AK66:AK68"/>
    <mergeCell ref="T151:T153"/>
    <mergeCell ref="U151:U153"/>
    <mergeCell ref="V151:V153"/>
    <mergeCell ref="AI69:AI73"/>
    <mergeCell ref="AJ69:AJ73"/>
    <mergeCell ref="AK69:AK73"/>
    <mergeCell ref="O154:O155"/>
    <mergeCell ref="P154:P155"/>
    <mergeCell ref="Q154:Q155"/>
    <mergeCell ref="T154:T155"/>
    <mergeCell ref="U154:U155"/>
    <mergeCell ref="V154:V155"/>
    <mergeCell ref="T156:T159"/>
    <mergeCell ref="U156:U159"/>
    <mergeCell ref="V156:V159"/>
    <mergeCell ref="E138:E140"/>
    <mergeCell ref="F138:F140"/>
    <mergeCell ref="G138:G140"/>
    <mergeCell ref="T138:T141"/>
    <mergeCell ref="U138:U141"/>
    <mergeCell ref="V138:V141"/>
    <mergeCell ref="T148:T150"/>
    <mergeCell ref="U148:U150"/>
    <mergeCell ref="V148:V150"/>
    <mergeCell ref="Q144:Q145"/>
    <mergeCell ref="U142:U144"/>
    <mergeCell ref="V142:V144"/>
    <mergeCell ref="AI58:AI59"/>
    <mergeCell ref="T145:T147"/>
    <mergeCell ref="U145:U147"/>
    <mergeCell ref="V145:V147"/>
    <mergeCell ref="O146:O147"/>
    <mergeCell ref="P146:P147"/>
    <mergeCell ref="Q146:Q147"/>
    <mergeCell ref="AI63:AI65"/>
    <mergeCell ref="AI75:AI76"/>
    <mergeCell ref="AI81:AI82"/>
    <mergeCell ref="AI66:AI68"/>
    <mergeCell ref="T136:T137"/>
    <mergeCell ref="U136:U137"/>
    <mergeCell ref="V136:V137"/>
    <mergeCell ref="E136:E137"/>
    <mergeCell ref="F136:F137"/>
    <mergeCell ref="G136:G137"/>
    <mergeCell ref="J136:J138"/>
    <mergeCell ref="K136:K138"/>
    <mergeCell ref="E141:E143"/>
    <mergeCell ref="F141:F143"/>
    <mergeCell ref="G141:G143"/>
    <mergeCell ref="J142:J144"/>
    <mergeCell ref="K142:K144"/>
    <mergeCell ref="L142:L144"/>
    <mergeCell ref="T142:T144"/>
    <mergeCell ref="J139:J141"/>
    <mergeCell ref="K139:K141"/>
    <mergeCell ref="L139:L141"/>
    <mergeCell ref="L136:L138"/>
    <mergeCell ref="E144:E146"/>
    <mergeCell ref="F144:F146"/>
    <mergeCell ref="G144:G146"/>
    <mergeCell ref="O144:O145"/>
    <mergeCell ref="P144:P145"/>
    <mergeCell ref="Y137:Y138"/>
    <mergeCell ref="Z137:Z138"/>
    <mergeCell ref="AA137:AA138"/>
    <mergeCell ref="AJ58:AJ59"/>
    <mergeCell ref="AK58:AK59"/>
    <mergeCell ref="AI60:AI62"/>
    <mergeCell ref="AJ60:AJ62"/>
    <mergeCell ref="Y133:Y134"/>
    <mergeCell ref="Z133:Z134"/>
    <mergeCell ref="AA133:AA134"/>
    <mergeCell ref="AK129:AK133"/>
    <mergeCell ref="Y135:Y136"/>
    <mergeCell ref="Z135:Z136"/>
    <mergeCell ref="AA135:AA136"/>
    <mergeCell ref="T134:T135"/>
    <mergeCell ref="T131:T133"/>
    <mergeCell ref="U131:U133"/>
    <mergeCell ref="V131:V133"/>
    <mergeCell ref="AI48:AI49"/>
    <mergeCell ref="AJ48:AJ49"/>
    <mergeCell ref="Y130:Y131"/>
    <mergeCell ref="Z130:Z131"/>
    <mergeCell ref="AA130:AA131"/>
    <mergeCell ref="T128:T130"/>
    <mergeCell ref="U128:U130"/>
    <mergeCell ref="AJ63:AJ65"/>
    <mergeCell ref="AJ75:AJ76"/>
    <mergeCell ref="AJ81:AJ82"/>
    <mergeCell ref="AI129:AI133"/>
    <mergeCell ref="AJ129:AJ133"/>
    <mergeCell ref="U134:U135"/>
    <mergeCell ref="V134:V135"/>
    <mergeCell ref="AI51:AI53"/>
    <mergeCell ref="AJ51:AJ53"/>
    <mergeCell ref="AI56:AI57"/>
    <mergeCell ref="AJ56:AJ57"/>
    <mergeCell ref="E131:E133"/>
    <mergeCell ref="F131:F133"/>
    <mergeCell ref="G131:G133"/>
    <mergeCell ref="J131:J135"/>
    <mergeCell ref="K131:K135"/>
    <mergeCell ref="L131:L135"/>
    <mergeCell ref="E134:E135"/>
    <mergeCell ref="F134:F135"/>
    <mergeCell ref="G134:G135"/>
    <mergeCell ref="E128:E129"/>
    <mergeCell ref="F128:F129"/>
    <mergeCell ref="G128:G129"/>
    <mergeCell ref="O128:O129"/>
    <mergeCell ref="P128:P129"/>
    <mergeCell ref="Q128:Q129"/>
    <mergeCell ref="J129:J130"/>
    <mergeCell ref="K129:K130"/>
    <mergeCell ref="L129:L130"/>
    <mergeCell ref="E126:G127"/>
    <mergeCell ref="T126:T127"/>
    <mergeCell ref="U126:U127"/>
    <mergeCell ref="V126:V127"/>
    <mergeCell ref="Y126:Y127"/>
    <mergeCell ref="Z126:Z127"/>
    <mergeCell ref="AJ40:AJ42"/>
    <mergeCell ref="AK40:AK42"/>
    <mergeCell ref="J125:J127"/>
    <mergeCell ref="K125:K127"/>
    <mergeCell ref="L125:L127"/>
    <mergeCell ref="O125:O126"/>
    <mergeCell ref="P125:P126"/>
    <mergeCell ref="Q125:Q126"/>
    <mergeCell ref="AA126:AA127"/>
    <mergeCell ref="U124:U125"/>
    <mergeCell ref="V124:V125"/>
    <mergeCell ref="Y124:Y125"/>
    <mergeCell ref="AK48:AK49"/>
    <mergeCell ref="AK56:AK57"/>
    <mergeCell ref="AK60:AK62"/>
    <mergeCell ref="AK63:AK65"/>
    <mergeCell ref="AK75:AK76"/>
    <mergeCell ref="AK81:AK82"/>
    <mergeCell ref="T124:T125"/>
    <mergeCell ref="Y121:Y122"/>
    <mergeCell ref="Z121:Z122"/>
    <mergeCell ref="AA121:AA122"/>
    <mergeCell ref="AN51:AN52"/>
    <mergeCell ref="AO51:AO52"/>
    <mergeCell ref="AP51:AP52"/>
    <mergeCell ref="AN57:AN58"/>
    <mergeCell ref="AO57:AO58"/>
    <mergeCell ref="AP57:AP58"/>
    <mergeCell ref="T50:T53"/>
    <mergeCell ref="U50:U53"/>
    <mergeCell ref="V50:V53"/>
    <mergeCell ref="AN59:AN61"/>
    <mergeCell ref="AP62:AP63"/>
    <mergeCell ref="AO59:AO61"/>
    <mergeCell ref="AP59:AP61"/>
    <mergeCell ref="AK51:AK53"/>
    <mergeCell ref="AN62:AN63"/>
    <mergeCell ref="AO62:AO63"/>
    <mergeCell ref="E121:E124"/>
    <mergeCell ref="F121:F124"/>
    <mergeCell ref="G121:G124"/>
    <mergeCell ref="J121:J124"/>
    <mergeCell ref="K121:K124"/>
    <mergeCell ref="L121:L124"/>
    <mergeCell ref="AN43:AN46"/>
    <mergeCell ref="AO43:AO46"/>
    <mergeCell ref="AP43:AP46"/>
    <mergeCell ref="O119:O120"/>
    <mergeCell ref="P119:P120"/>
    <mergeCell ref="Q119:Q120"/>
    <mergeCell ref="Y119:Y120"/>
    <mergeCell ref="Z119:Z120"/>
    <mergeCell ref="AA119:AA120"/>
    <mergeCell ref="T118:T121"/>
    <mergeCell ref="U118:U121"/>
    <mergeCell ref="V118:V121"/>
    <mergeCell ref="Z124:Z125"/>
    <mergeCell ref="AA124:AA125"/>
    <mergeCell ref="T122:T123"/>
    <mergeCell ref="U122:U123"/>
    <mergeCell ref="V122:V123"/>
    <mergeCell ref="AN47:AN48"/>
    <mergeCell ref="T113:T114"/>
    <mergeCell ref="U113:U114"/>
    <mergeCell ref="V113:V114"/>
    <mergeCell ref="Y113:Y114"/>
    <mergeCell ref="Z113:Z114"/>
    <mergeCell ref="AA113:AA114"/>
    <mergeCell ref="AN36:AN38"/>
    <mergeCell ref="AO36:AO38"/>
    <mergeCell ref="AJ35:AJ36"/>
    <mergeCell ref="AO47:AO48"/>
    <mergeCell ref="AE49:AE50"/>
    <mergeCell ref="AF49:AF50"/>
    <mergeCell ref="E114:E115"/>
    <mergeCell ref="F114:F115"/>
    <mergeCell ref="G114:G115"/>
    <mergeCell ref="O115:O116"/>
    <mergeCell ref="P115:P116"/>
    <mergeCell ref="Q115:Q116"/>
    <mergeCell ref="J116:J120"/>
    <mergeCell ref="K116:K120"/>
    <mergeCell ref="L116:L120"/>
    <mergeCell ref="E117:E120"/>
    <mergeCell ref="F117:F120"/>
    <mergeCell ref="G117:G120"/>
    <mergeCell ref="O117:O118"/>
    <mergeCell ref="P117:P118"/>
    <mergeCell ref="Q117:Q118"/>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K109:K111"/>
    <mergeCell ref="L109:L111"/>
    <mergeCell ref="AK35:AK36"/>
    <mergeCell ref="AI35:AI36"/>
    <mergeCell ref="AJ33:AJ34"/>
    <mergeCell ref="AK33:AK34"/>
    <mergeCell ref="AI40:AI42"/>
    <mergeCell ref="E108:E111"/>
    <mergeCell ref="F108:F111"/>
    <mergeCell ref="G108:G111"/>
    <mergeCell ref="O108:O110"/>
    <mergeCell ref="P108:P110"/>
    <mergeCell ref="Q108:Q110"/>
    <mergeCell ref="J109:J111"/>
    <mergeCell ref="O106:Q107"/>
    <mergeCell ref="Y107:Y109"/>
    <mergeCell ref="L105:L107"/>
    <mergeCell ref="Y105:Y106"/>
    <mergeCell ref="AO23:AO25"/>
    <mergeCell ref="Z103:Z104"/>
    <mergeCell ref="AA103:AA104"/>
    <mergeCell ref="AN28:AN30"/>
    <mergeCell ref="AO28:AO30"/>
    <mergeCell ref="Q98:Q101"/>
    <mergeCell ref="O102:O104"/>
    <mergeCell ref="P102:P104"/>
    <mergeCell ref="Q102:Q104"/>
    <mergeCell ref="T46:T49"/>
    <mergeCell ref="U46:U49"/>
    <mergeCell ref="V46:V49"/>
    <mergeCell ref="Y51:Y52"/>
    <mergeCell ref="Z51:Z52"/>
    <mergeCell ref="AA51:AA52"/>
    <mergeCell ref="AD49:AD50"/>
    <mergeCell ref="AJ23:AJ24"/>
    <mergeCell ref="AK23:AK24"/>
    <mergeCell ref="AN32:AP33"/>
    <mergeCell ref="Z107:Z109"/>
    <mergeCell ref="AA107:AA109"/>
    <mergeCell ref="AI23:AI24"/>
    <mergeCell ref="Z105:Z106"/>
    <mergeCell ref="AA105:AA106"/>
    <mergeCell ref="AP36:AP38"/>
    <mergeCell ref="AN34:AN35"/>
    <mergeCell ref="AO34:AO35"/>
    <mergeCell ref="AP34:AP35"/>
    <mergeCell ref="AO40:AO42"/>
    <mergeCell ref="AP40:AP42"/>
    <mergeCell ref="AI33:AI34"/>
    <mergeCell ref="AP47:AP48"/>
    <mergeCell ref="L100:L104"/>
    <mergeCell ref="J94:J99"/>
    <mergeCell ref="K94:K99"/>
    <mergeCell ref="L94:L99"/>
    <mergeCell ref="AP28:AP30"/>
    <mergeCell ref="E104:E106"/>
    <mergeCell ref="F104:F106"/>
    <mergeCell ref="G104:G106"/>
    <mergeCell ref="J105:J107"/>
    <mergeCell ref="K105:K107"/>
    <mergeCell ref="E98:E99"/>
    <mergeCell ref="F98:F99"/>
    <mergeCell ref="G98:G99"/>
    <mergeCell ref="O98:O101"/>
    <mergeCell ref="P98:P101"/>
    <mergeCell ref="AP15:AP17"/>
    <mergeCell ref="AN20:AN22"/>
    <mergeCell ref="AO20:AO22"/>
    <mergeCell ref="AP20:AP22"/>
    <mergeCell ref="AI13:AI16"/>
    <mergeCell ref="O95:O97"/>
    <mergeCell ref="P95:P97"/>
    <mergeCell ref="Q95:Q97"/>
    <mergeCell ref="Y95:Y96"/>
    <mergeCell ref="Z95:Z96"/>
    <mergeCell ref="AA95:AA96"/>
    <mergeCell ref="AP23:AP25"/>
    <mergeCell ref="AP26:AP27"/>
    <mergeCell ref="AJ13:AJ16"/>
    <mergeCell ref="AK13:AK16"/>
    <mergeCell ref="Y97:Y98"/>
    <mergeCell ref="Z97:Z98"/>
    <mergeCell ref="AA97:AA98"/>
    <mergeCell ref="AI17:AI19"/>
    <mergeCell ref="AJ17:AJ19"/>
    <mergeCell ref="AK17:AK19"/>
    <mergeCell ref="AN26:AN27"/>
    <mergeCell ref="AO26:AO27"/>
    <mergeCell ref="AN23:AN25"/>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A87:AA88"/>
    <mergeCell ref="E92:E93"/>
    <mergeCell ref="F92:F93"/>
    <mergeCell ref="AP9:AP11"/>
    <mergeCell ref="AP3:AP5"/>
    <mergeCell ref="AD79:AD81"/>
    <mergeCell ref="AE79:AE81"/>
    <mergeCell ref="AF79:AF81"/>
    <mergeCell ref="AN6:AN8"/>
    <mergeCell ref="AO6:AO8"/>
    <mergeCell ref="AP6:AP8"/>
    <mergeCell ref="A85:C86"/>
    <mergeCell ref="E85:G86"/>
    <mergeCell ref="J85:L86"/>
    <mergeCell ref="O85:Q86"/>
    <mergeCell ref="T85:V86"/>
    <mergeCell ref="Y85:AA86"/>
    <mergeCell ref="O81:O84"/>
    <mergeCell ref="P81:P84"/>
    <mergeCell ref="Q81:Q84"/>
    <mergeCell ref="AN15:AN17"/>
    <mergeCell ref="AN18:AN19"/>
    <mergeCell ref="AO18:AO19"/>
    <mergeCell ref="AP18:AP19"/>
    <mergeCell ref="AI10:AI12"/>
    <mergeCell ref="AJ10:AJ12"/>
    <mergeCell ref="AK10:AK12"/>
    <mergeCell ref="AO3:AO5"/>
    <mergeCell ref="P73:P74"/>
    <mergeCell ref="Q73:Q74"/>
    <mergeCell ref="AD157:AD159"/>
    <mergeCell ref="AE157:AE159"/>
    <mergeCell ref="AF157:AF159"/>
    <mergeCell ref="AI157:AI159"/>
    <mergeCell ref="AN9:AN11"/>
    <mergeCell ref="AO9:AO11"/>
    <mergeCell ref="P92:P94"/>
    <mergeCell ref="Q92:Q94"/>
    <mergeCell ref="T90:T109"/>
    <mergeCell ref="Y91:Y92"/>
    <mergeCell ref="Z91:Z92"/>
    <mergeCell ref="AA91:AA92"/>
    <mergeCell ref="Q89:Q91"/>
    <mergeCell ref="Y89:Y90"/>
    <mergeCell ref="Z89:Z90"/>
    <mergeCell ref="AA89:AA90"/>
    <mergeCell ref="AO15:AO17"/>
    <mergeCell ref="Y100:Y102"/>
    <mergeCell ref="Z100:Z102"/>
    <mergeCell ref="Y103:Y104"/>
    <mergeCell ref="AA100:AA102"/>
    <mergeCell ref="AJ157:AJ159"/>
    <mergeCell ref="AK157:AK159"/>
    <mergeCell ref="AD74:AD75"/>
    <mergeCell ref="AE74:AE75"/>
    <mergeCell ref="AF74:AF75"/>
    <mergeCell ref="O76:O79"/>
    <mergeCell ref="P76:P79"/>
    <mergeCell ref="Q76:Q79"/>
    <mergeCell ref="AN3:AN5"/>
    <mergeCell ref="O92:O94"/>
    <mergeCell ref="Y110:Y112"/>
    <mergeCell ref="Z110:Z112"/>
    <mergeCell ref="AA110:AA112"/>
    <mergeCell ref="AN40:AN42"/>
    <mergeCell ref="T116:T117"/>
    <mergeCell ref="U116:U117"/>
    <mergeCell ref="V116:V117"/>
    <mergeCell ref="V128:V130"/>
    <mergeCell ref="Y128:Y129"/>
    <mergeCell ref="Z128:Z129"/>
    <mergeCell ref="AA128:AA129"/>
    <mergeCell ref="O133:O134"/>
    <mergeCell ref="P133:P134"/>
    <mergeCell ref="Q133:Q134"/>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J145:AJ147"/>
    <mergeCell ref="AK145:AK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P64:P66"/>
    <mergeCell ref="Q64:Q66"/>
    <mergeCell ref="AE145:AE148"/>
    <mergeCell ref="AF145:AF148"/>
    <mergeCell ref="AI145:AI147"/>
    <mergeCell ref="P67:P68"/>
    <mergeCell ref="Q67:Q68"/>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D57:AD58"/>
    <mergeCell ref="AE57:AE58"/>
    <mergeCell ref="AF57:AF58"/>
    <mergeCell ref="T58:T59"/>
    <mergeCell ref="U58:U59"/>
    <mergeCell ref="V58:V59"/>
    <mergeCell ref="T68:T69"/>
    <mergeCell ref="U68:U69"/>
    <mergeCell ref="V68:V69"/>
    <mergeCell ref="T71:T73"/>
    <mergeCell ref="U71:U73"/>
    <mergeCell ref="V71:V73"/>
    <mergeCell ref="AD134:AD144"/>
    <mergeCell ref="V54:V55"/>
    <mergeCell ref="O57:O58"/>
    <mergeCell ref="P57:P58"/>
    <mergeCell ref="Q57:Q58"/>
    <mergeCell ref="O59:O62"/>
    <mergeCell ref="E63:E65"/>
    <mergeCell ref="F63:F65"/>
    <mergeCell ref="G63:G65"/>
    <mergeCell ref="O64:O66"/>
    <mergeCell ref="O67:O68"/>
    <mergeCell ref="O70:O72"/>
    <mergeCell ref="P70:P72"/>
    <mergeCell ref="Q70:Q72"/>
    <mergeCell ref="O73:O74"/>
    <mergeCell ref="G92:G93"/>
    <mergeCell ref="E100:E101"/>
    <mergeCell ref="F100:F101"/>
    <mergeCell ref="E96:E97"/>
    <mergeCell ref="F96:F97"/>
    <mergeCell ref="G96:G97"/>
    <mergeCell ref="G100:G101"/>
    <mergeCell ref="J100:J104"/>
    <mergeCell ref="K100:K104"/>
    <mergeCell ref="G44:G46"/>
    <mergeCell ref="E54:E55"/>
    <mergeCell ref="F54:F55"/>
    <mergeCell ref="G54:G55"/>
    <mergeCell ref="O54:O56"/>
    <mergeCell ref="P54:P56"/>
    <mergeCell ref="Q54:Q56"/>
    <mergeCell ref="T54:T55"/>
    <mergeCell ref="U54:U55"/>
    <mergeCell ref="J43:J45"/>
    <mergeCell ref="K43:K45"/>
    <mergeCell ref="L43:L45"/>
    <mergeCell ref="AD44:AD46"/>
    <mergeCell ref="E47:E49"/>
    <mergeCell ref="F47:F49"/>
    <mergeCell ref="G47:G49"/>
    <mergeCell ref="O47:O50"/>
    <mergeCell ref="P47:P50"/>
    <mergeCell ref="Q47:Q50"/>
    <mergeCell ref="J49:J50"/>
    <mergeCell ref="K49:K50"/>
    <mergeCell ref="L49:L50"/>
    <mergeCell ref="E50:E53"/>
    <mergeCell ref="F50:F53"/>
    <mergeCell ref="G50:G53"/>
    <mergeCell ref="J46:J47"/>
    <mergeCell ref="K46:K47"/>
    <mergeCell ref="L46:L47"/>
    <mergeCell ref="O51:O52"/>
    <mergeCell ref="P51:P52"/>
    <mergeCell ref="Q51:Q52"/>
    <mergeCell ref="E44:E46"/>
    <mergeCell ref="F44:F46"/>
    <mergeCell ref="AD122:AD123"/>
    <mergeCell ref="AE122:AE123"/>
    <mergeCell ref="AF122:AF123"/>
    <mergeCell ref="AI122:AI124"/>
    <mergeCell ref="AJ122:AJ124"/>
    <mergeCell ref="AK122:AK124"/>
    <mergeCell ref="Y44:Y45"/>
    <mergeCell ref="Z44:Z45"/>
    <mergeCell ref="AA44:AA45"/>
    <mergeCell ref="Y117:Y118"/>
    <mergeCell ref="Z117:Z118"/>
    <mergeCell ref="AA117:AA118"/>
    <mergeCell ref="Y115:Y116"/>
    <mergeCell ref="Z115:Z116"/>
    <mergeCell ref="AA115:AA116"/>
    <mergeCell ref="AK111:AK113"/>
    <mergeCell ref="AK108:AK110"/>
    <mergeCell ref="AK103:AK106"/>
    <mergeCell ref="AK99:AK102"/>
    <mergeCell ref="AK94:AK98"/>
    <mergeCell ref="AK87:AK91"/>
    <mergeCell ref="AE44:AE46"/>
    <mergeCell ref="AI125:AI127"/>
    <mergeCell ref="AJ125:AJ127"/>
    <mergeCell ref="AF44:AF46"/>
    <mergeCell ref="AK125:AK127"/>
    <mergeCell ref="AF114:AF115"/>
    <mergeCell ref="AI114:AI116"/>
    <mergeCell ref="AJ114:AJ116"/>
    <mergeCell ref="AK114:AK116"/>
    <mergeCell ref="AD118:AD119"/>
    <mergeCell ref="AE118:AE119"/>
    <mergeCell ref="AF118:AF119"/>
    <mergeCell ref="AI118:AI121"/>
    <mergeCell ref="AJ118:AJ121"/>
    <mergeCell ref="AK118:AK121"/>
    <mergeCell ref="AD116:AD117"/>
    <mergeCell ref="AE116:AE117"/>
    <mergeCell ref="AF116:AF117"/>
    <mergeCell ref="E31:E33"/>
    <mergeCell ref="F31:F33"/>
    <mergeCell ref="G31:G33"/>
    <mergeCell ref="O31:O33"/>
    <mergeCell ref="Y32:Y34"/>
    <mergeCell ref="Q34:Q35"/>
    <mergeCell ref="Y35:Y36"/>
    <mergeCell ref="AD114:AD115"/>
    <mergeCell ref="AE114:AE115"/>
    <mergeCell ref="Z32:Z34"/>
    <mergeCell ref="AA32:AA34"/>
    <mergeCell ref="AD36:AD37"/>
    <mergeCell ref="AE36:AE37"/>
    <mergeCell ref="AD38:AD40"/>
    <mergeCell ref="AE38:AE40"/>
    <mergeCell ref="Z35:Z36"/>
    <mergeCell ref="AA35:AA36"/>
    <mergeCell ref="E36:E38"/>
    <mergeCell ref="F36:F38"/>
    <mergeCell ref="G36:G38"/>
    <mergeCell ref="O36:O38"/>
    <mergeCell ref="P36:P38"/>
    <mergeCell ref="Q36:Q38"/>
    <mergeCell ref="J33:J38"/>
    <mergeCell ref="AD112:AD113"/>
    <mergeCell ref="AE112:AE113"/>
    <mergeCell ref="AF112:AF113"/>
    <mergeCell ref="AF36:AF37"/>
    <mergeCell ref="AF38:AF40"/>
    <mergeCell ref="AJ108:AJ110"/>
    <mergeCell ref="AI108:AI110"/>
    <mergeCell ref="AI103:AI106"/>
    <mergeCell ref="AJ103:AJ106"/>
    <mergeCell ref="AI99:AI102"/>
    <mergeCell ref="AJ99:AJ102"/>
    <mergeCell ref="AI94:AI98"/>
    <mergeCell ref="AJ94:AJ98"/>
    <mergeCell ref="AJ87:AJ91"/>
    <mergeCell ref="AE42:AE43"/>
    <mergeCell ref="AF42:AF43"/>
    <mergeCell ref="AI111:AI113"/>
    <mergeCell ref="AJ111:AJ113"/>
    <mergeCell ref="AD42:AD43"/>
    <mergeCell ref="AD109:AD110"/>
    <mergeCell ref="AE109:AE110"/>
    <mergeCell ref="AF109:AF110"/>
    <mergeCell ref="F24:F25"/>
    <mergeCell ref="G24:G25"/>
    <mergeCell ref="Y24:Y26"/>
    <mergeCell ref="Z24:Z26"/>
    <mergeCell ref="AA24:AA26"/>
    <mergeCell ref="F29:F30"/>
    <mergeCell ref="G29:G30"/>
    <mergeCell ref="Y29:Y31"/>
    <mergeCell ref="Z29:Z31"/>
    <mergeCell ref="AA29:AA31"/>
    <mergeCell ref="K33:K38"/>
    <mergeCell ref="L33:L38"/>
    <mergeCell ref="O34:O35"/>
    <mergeCell ref="P34:P35"/>
    <mergeCell ref="P31:P33"/>
    <mergeCell ref="Q31:Q33"/>
    <mergeCell ref="T32:T35"/>
    <mergeCell ref="AD28:AD29"/>
    <mergeCell ref="AE28:AE29"/>
    <mergeCell ref="AF28:AF29"/>
    <mergeCell ref="J41:J42"/>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G26:G27"/>
    <mergeCell ref="Y27:Y28"/>
    <mergeCell ref="Z27:Z28"/>
    <mergeCell ref="AA27:AA28"/>
    <mergeCell ref="E29:E30"/>
    <mergeCell ref="O21:O22"/>
    <mergeCell ref="P21:P22"/>
    <mergeCell ref="Q21:Q22"/>
    <mergeCell ref="G16:G17"/>
    <mergeCell ref="Y16:Y17"/>
    <mergeCell ref="Z16:Z17"/>
    <mergeCell ref="K15:K18"/>
    <mergeCell ref="L15:L18"/>
    <mergeCell ref="AD15:AD17"/>
    <mergeCell ref="AE15:AE17"/>
    <mergeCell ref="AD21:AD23"/>
    <mergeCell ref="AE101:AE102"/>
    <mergeCell ref="AE21:AE23"/>
    <mergeCell ref="U32:U35"/>
    <mergeCell ref="V32:V35"/>
    <mergeCell ref="AE99:AE100"/>
    <mergeCell ref="AD25:AF26"/>
    <mergeCell ref="K41:K42"/>
    <mergeCell ref="L41:L42"/>
    <mergeCell ref="O42:O44"/>
    <mergeCell ref="P42:P44"/>
    <mergeCell ref="Q42:Q44"/>
    <mergeCell ref="T42:T44"/>
    <mergeCell ref="U42:U44"/>
    <mergeCell ref="V42:V44"/>
    <mergeCell ref="Y42:Y43"/>
    <mergeCell ref="O39:O41"/>
    <mergeCell ref="AD99:AD100"/>
    <mergeCell ref="AA16:AA17"/>
    <mergeCell ref="AD101:AD102"/>
    <mergeCell ref="AF18:AF20"/>
    <mergeCell ref="Y18:Y20"/>
    <mergeCell ref="Z18:Z20"/>
    <mergeCell ref="AA18:AA20"/>
    <mergeCell ref="AD18:AD20"/>
    <mergeCell ref="AE18:AE20"/>
    <mergeCell ref="AF101:AF102"/>
    <mergeCell ref="AF21:AF23"/>
    <mergeCell ref="AF99:AF100"/>
    <mergeCell ref="Z42:Z43"/>
    <mergeCell ref="AA42:AA43"/>
    <mergeCell ref="AD93:AD95"/>
    <mergeCell ref="AE93:AE95"/>
    <mergeCell ref="AF93:AF95"/>
    <mergeCell ref="AE11:AE12"/>
    <mergeCell ref="AF11:AF12"/>
    <mergeCell ref="O8:O9"/>
    <mergeCell ref="P8:P9"/>
    <mergeCell ref="Q8:Q9"/>
    <mergeCell ref="E12:E13"/>
    <mergeCell ref="F12:F13"/>
    <mergeCell ref="G12:G13"/>
    <mergeCell ref="AD13:AD14"/>
    <mergeCell ref="AE13:AE14"/>
    <mergeCell ref="AF13:AF14"/>
    <mergeCell ref="E14:E15"/>
    <mergeCell ref="F14:F15"/>
    <mergeCell ref="G14:G15"/>
    <mergeCell ref="J15:J18"/>
    <mergeCell ref="J11:J12"/>
    <mergeCell ref="K11:K12"/>
    <mergeCell ref="L11:L12"/>
    <mergeCell ref="T11:T13"/>
    <mergeCell ref="U11:U13"/>
    <mergeCell ref="V11:V13"/>
    <mergeCell ref="AI87:AI91"/>
    <mergeCell ref="T4:T5"/>
    <mergeCell ref="U4:U5"/>
    <mergeCell ref="V4:V5"/>
    <mergeCell ref="Y4:Y5"/>
    <mergeCell ref="Z4:Z5"/>
    <mergeCell ref="P3:P5"/>
    <mergeCell ref="Q3:Q5"/>
    <mergeCell ref="AD3:AD4"/>
    <mergeCell ref="AE3:AE4"/>
    <mergeCell ref="AE8:AE10"/>
    <mergeCell ref="AF8:AF10"/>
    <mergeCell ref="AD11:AD12"/>
    <mergeCell ref="P10:P11"/>
    <mergeCell ref="Q10:Q11"/>
    <mergeCell ref="Y10:Y15"/>
    <mergeCell ref="Z10:Z15"/>
    <mergeCell ref="AA10:AA15"/>
    <mergeCell ref="AD8:AD10"/>
    <mergeCell ref="AF15:AF17"/>
    <mergeCell ref="P39:P41"/>
    <mergeCell ref="Q39:Q41"/>
    <mergeCell ref="AI26:AI27"/>
    <mergeCell ref="A1:C2"/>
    <mergeCell ref="E1:G2"/>
    <mergeCell ref="J1:L2"/>
    <mergeCell ref="O1:Q2"/>
    <mergeCell ref="T1:V2"/>
    <mergeCell ref="Y1:AA2"/>
    <mergeCell ref="AF3:AF4"/>
    <mergeCell ref="AD87:AD91"/>
    <mergeCell ref="AA4:AA5"/>
    <mergeCell ref="AD5:AD7"/>
    <mergeCell ref="AE5:AE7"/>
    <mergeCell ref="AF5:AF7"/>
    <mergeCell ref="AE87:AE91"/>
    <mergeCell ref="AF87:AF91"/>
    <mergeCell ref="E8:E9"/>
    <mergeCell ref="F8:F9"/>
    <mergeCell ref="G8:G9"/>
    <mergeCell ref="J8:J10"/>
    <mergeCell ref="K8:K10"/>
    <mergeCell ref="L8:L10"/>
    <mergeCell ref="E10:E11"/>
    <mergeCell ref="F10:F11"/>
    <mergeCell ref="G10:G11"/>
    <mergeCell ref="O10:O20"/>
    <mergeCell ref="AD1:AF2"/>
    <mergeCell ref="AD85:AF86"/>
    <mergeCell ref="AI85:AK86"/>
    <mergeCell ref="E3:E4"/>
    <mergeCell ref="F3:F4"/>
    <mergeCell ref="G3:G4"/>
    <mergeCell ref="J3:J4"/>
    <mergeCell ref="K3:K4"/>
    <mergeCell ref="L3:L4"/>
    <mergeCell ref="O3:O5"/>
    <mergeCell ref="E5:E7"/>
    <mergeCell ref="F5:F7"/>
    <mergeCell ref="G5:G7"/>
    <mergeCell ref="J5:J7"/>
    <mergeCell ref="K5:K7"/>
    <mergeCell ref="L5:L7"/>
    <mergeCell ref="O6:O7"/>
    <mergeCell ref="AA6:AA9"/>
    <mergeCell ref="P6:P7"/>
    <mergeCell ref="Q6:Q7"/>
    <mergeCell ref="Y6:Y9"/>
    <mergeCell ref="Z6:Z9"/>
    <mergeCell ref="E16:E17"/>
    <mergeCell ref="F16:F17"/>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indexed="29"/>
  </sheetPr>
  <dimension ref="A1:AV180"/>
  <sheetViews>
    <sheetView showGridLines="0" view="pageBreakPreview" zoomScaleNormal="85" zoomScaleSheetLayoutView="100" zoomScalePageLayoutView="55" workbookViewId="0" xr3:uid="{C7A11F4D-6E51-5B1A-9CF2-8FFD2B06F078}">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(2014)'!L3="", "", 'Camping (2014)'!L3)</f>
        <v/>
      </c>
      <c r="H3" s="63"/>
      <c r="I3" s="63"/>
      <c r="J3" s="297">
        <f>'Citizenship in the World'!B3</f>
        <v>1</v>
      </c>
      <c r="K3" s="296" t="str">
        <f>'Citizenship in the World'!C3</f>
        <v>Explain what citizenship in the world means to you and what you think it takes to be a good world citizen.</v>
      </c>
      <c r="L3" s="298" t="str">
        <f>IF('Citizenship in the World'!L3="","",'Citizenship in the World'!L3)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IF(Cooking!L3="","",Cooking!L3)</f>
        <v/>
      </c>
      <c r="R3" s="63"/>
      <c r="S3" s="63"/>
      <c r="T3" s="184">
        <f>'Emergency Prepedness'!B3</f>
        <v>1</v>
      </c>
      <c r="U3" s="183" t="str">
        <f>'Emergency Prepedness'!C3</f>
        <v>Earn the First Aid merit badge.</v>
      </c>
      <c r="V3" s="185" t="str">
        <f>IF('Emergency Prepedness'!L3="","",'Emergency Prepedness'!L3)</f>
        <v/>
      </c>
      <c r="W3" s="63"/>
      <c r="X3" s="63"/>
      <c r="Y3" s="184" t="str">
        <f>'Environmental Science'!B45</f>
        <v>G3</v>
      </c>
      <c r="Z3" s="183" t="str">
        <f>'Environmental Science'!C45</f>
        <v>Hive a swarm OR divide at least one colony of honey bees.  Explain how a hive is constructed.</v>
      </c>
      <c r="AA3" s="185" t="str">
        <f>IF('Environmental Science'!L45="","",'Environmental Science'!L45)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(2016)'!L3="","",'Hiking (2016)'!L3)</f>
        <v/>
      </c>
      <c r="AG3" s="63"/>
      <c r="AH3" s="63"/>
      <c r="AI3" s="186" t="str">
        <f>'Personal Management'!B3</f>
        <v>1a.</v>
      </c>
      <c r="AJ3" s="183" t="str">
        <f>'Personal Management'!C3</f>
        <v>Choose an item that your family might want to purchase that is considered a major expense.</v>
      </c>
      <c r="AK3" s="187" t="str">
        <f>IF('Personal Management'!L3="","",'Personal Management'!L3)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Prepedness'!L4="","",'Emergency Prepedness'!L4)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Science'!L46="","",'Environmental Science'!L46)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Management'!L4="","",'Personal Management'!L4)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(2014)'!L4="", "", 'Camping (2014)'!L4)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World'!L4="","",'Citizenship in the World'!L4)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(2016)'!L4="","",'Hiking (2016)'!L4)</f>
        <v/>
      </c>
      <c r="AG5" s="63"/>
      <c r="AH5" s="63"/>
      <c r="AI5" s="186" t="str">
        <f>'Personal Management'!B5</f>
        <v>i</v>
      </c>
      <c r="AJ5" s="188" t="str">
        <f>'Personal Management'!C5</f>
        <v>Discuss the plan with your merit badge counselor.</v>
      </c>
      <c r="AK5" s="187" t="str">
        <f>IF('Personal Management'!L5="","",'Personal Management'!L5)</f>
        <v/>
      </c>
      <c r="AL5" s="63"/>
      <c r="AM5" s="63"/>
      <c r="AN5" s="291"/>
      <c r="AO5" s="290"/>
      <c r="AP5" s="292"/>
      <c r="AQ5" s="63"/>
    </row>
    <row r="6" spans="1:43" ht="12.75" customHeight="1" x14ac:dyDescent="0.15">
      <c r="A6" s="71" t="s">
        <v>80</v>
      </c>
      <c r="B6" s="178" t="s">
        <v>15</v>
      </c>
      <c r="C6" s="72" t="str">
        <f>'Camping (2014)'!L2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IF(Cooking!L4="","",Cooking!L4)</f>
        <v/>
      </c>
      <c r="R6" s="78"/>
      <c r="S6" s="78"/>
      <c r="T6" s="184" t="str">
        <f>'Emergency Prepedness'!B5</f>
        <v>i</v>
      </c>
      <c r="U6" s="188" t="str">
        <f>'Emergency Prepedness'!C5</f>
        <v>Prepare for emergency situations.</v>
      </c>
      <c r="V6" s="185" t="str">
        <f>IF('Emergency Prepedness'!L5="","",'Emergency Prepedness'!L5)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Science'!L47="","",'Environmental Science'!L47)</f>
        <v/>
      </c>
      <c r="AB6" s="78"/>
      <c r="AC6" s="78"/>
      <c r="AD6" s="291"/>
      <c r="AE6" s="290"/>
      <c r="AF6" s="292"/>
      <c r="AG6" s="78"/>
      <c r="AH6" s="78"/>
      <c r="AI6" s="186" t="str">
        <f>'Personal Management'!B6</f>
        <v>ii</v>
      </c>
      <c r="AJ6" s="188" t="str">
        <f>'Personal Management'!C6</f>
        <v>Discuss the plan with your family.</v>
      </c>
      <c r="AK6" s="187" t="str">
        <f>IF('Personal Management'!L6="","",'Personal Management'!L6)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Community'!L2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Prepedness'!L6="","",'Emergency Prepedness'!L6)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Management'!L7="","",'Personal Management'!L7)</f>
        <v/>
      </c>
      <c r="AL7" s="78"/>
      <c r="AM7" s="78"/>
      <c r="AN7" s="291"/>
      <c r="AO7" s="315"/>
      <c r="AP7" s="292"/>
      <c r="AQ7" s="78"/>
    </row>
    <row r="8" spans="1:43" ht="12.75" customHeight="1" x14ac:dyDescent="0.15">
      <c r="A8" s="71" t="s">
        <v>76</v>
      </c>
      <c r="B8" s="178" t="s">
        <v>35</v>
      </c>
      <c r="C8" s="72" t="str">
        <f>'Citizenship in the Nation'!L2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(2014)'!L5="", "", 'Camping (2014)'!L5)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World'!L5="","",'Citizenship in the World'!L5)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IF(Cooking!L5="","",Cooking!L5)</f>
        <v/>
      </c>
      <c r="R8" s="78"/>
      <c r="S8" s="78"/>
      <c r="T8" s="184" t="str">
        <f>'Emergency Prepedness'!B7</f>
        <v>iii</v>
      </c>
      <c r="U8" s="188" t="str">
        <f>'Emergency Prepedness'!C7</f>
        <v>Recover from emergency situations.</v>
      </c>
      <c r="V8" s="185" t="str">
        <f>IF('Emergency Prepedness'!L7="","",'Emergency Prepedness'!L7)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(2016)'!L5="","",'Hiking (2016)'!L5)</f>
        <v/>
      </c>
      <c r="AG8" s="78"/>
      <c r="AH8" s="78"/>
      <c r="AI8" s="186" t="str">
        <f>'Personal Management'!B8</f>
        <v>1c</v>
      </c>
      <c r="AJ8" s="183" t="str">
        <f>'Personal Management'!C8</f>
        <v>Develop a written shopping strategy for the purchase identified in requirement 1a.</v>
      </c>
      <c r="AK8" s="187" t="str">
        <f>IF('Personal Management'!L8="","",'Personal Management'!L8)</f>
        <v/>
      </c>
      <c r="AL8" s="78"/>
      <c r="AM8" s="78"/>
      <c r="AN8" s="291"/>
      <c r="AO8" s="315"/>
      <c r="AP8" s="292"/>
      <c r="AQ8" s="78"/>
    </row>
    <row r="9" spans="1:43" ht="12.75" customHeight="1" x14ac:dyDescent="0.15">
      <c r="A9" s="71" t="s">
        <v>81</v>
      </c>
      <c r="B9" s="178" t="s">
        <v>38</v>
      </c>
      <c r="C9" s="72" t="str">
        <f>'Citizenship in the World'!L2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Prepedness'!L8="","",'Emergency Prepedness'!L8)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Management'!L9="","",'Personal Management'!L9)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Communication!L2</f>
        <v/>
      </c>
      <c r="D10" s="78"/>
      <c r="E10" s="304">
        <f>'Camping (2014)'!B6</f>
        <v>3</v>
      </c>
      <c r="F10" s="300" t="str">
        <f>'Camping (2014)'!C6</f>
        <v>Make a written plan for an overnight trek and show how to get to your camping spot using a topographical map and either a compass OR GPS receiver.</v>
      </c>
      <c r="G10" s="302" t="str">
        <f>IF('Camping (2014)'!L6="", "", 'Camping (2014)'!L6)</f>
        <v/>
      </c>
      <c r="H10" s="78"/>
      <c r="I10" s="78"/>
      <c r="J10" s="297"/>
      <c r="K10" s="296"/>
      <c r="L10" s="298"/>
      <c r="N10" s="78"/>
      <c r="O10" s="313" t="str">
        <f>Cooking!B6</f>
        <v>1d</v>
      </c>
      <c r="P10" s="290" t="str">
        <f>Cooking!C6</f>
        <v>Describe the following food-related illnesses and tell what you can do to help prevent each from happening:</v>
      </c>
      <c r="Q10" s="314" t="str">
        <f>IF(Cooking!L6="","",Cooking!L6)</f>
        <v/>
      </c>
      <c r="R10" s="78"/>
      <c r="S10" s="78"/>
      <c r="T10" s="184" t="str">
        <f>'Emergency Prepedness'!B9</f>
        <v>v</v>
      </c>
      <c r="U10" s="188" t="str">
        <f>'Emergency Prepedness'!C9</f>
        <v>Mitigate losses in emergency situations.</v>
      </c>
      <c r="V10" s="185" t="str">
        <f>IF('Emergency Prepedness'!L9="","",'Emergency Prepedness'!L9)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Science'!L48="","",'Environmental Science'!L48)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Management'!L10="","",'Personal Management'!L10)</f>
        <v/>
      </c>
      <c r="AL10" s="78"/>
      <c r="AM10" s="78"/>
      <c r="AN10" s="291"/>
      <c r="AO10" s="315"/>
      <c r="AP10" s="292"/>
      <c r="AQ10" s="78"/>
    </row>
    <row r="11" spans="1:43" ht="12.75" customHeight="1" x14ac:dyDescent="0.15">
      <c r="A11" s="71" t="s">
        <v>3</v>
      </c>
      <c r="B11" s="178" t="s">
        <v>808</v>
      </c>
      <c r="C11" s="72" t="str">
        <f>Cooking!L2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World'!L6="","",'Citizenship in the World'!L6)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Prepedness'!L10="","",'Emergency Prepedness'!L10)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(2016)'!L6="","",'Hiking (2016)'!L6)</f>
        <v/>
      </c>
      <c r="AG11" s="78"/>
      <c r="AH11" s="78"/>
      <c r="AI11" s="291"/>
      <c r="AJ11" s="315"/>
      <c r="AK11" s="292"/>
      <c r="AL11" s="78"/>
      <c r="AM11" s="78"/>
      <c r="AN11" s="291"/>
      <c r="AO11" s="315"/>
      <c r="AP11" s="292"/>
      <c r="AQ11" s="78"/>
    </row>
    <row r="12" spans="1:43" ht="12.75" customHeight="1" x14ac:dyDescent="0.15">
      <c r="A12" s="71" t="s">
        <v>85</v>
      </c>
      <c r="B12" s="178" t="s">
        <v>26</v>
      </c>
      <c r="C12" s="72" t="str">
        <f>Cycling!L2</f>
        <v/>
      </c>
      <c r="D12" s="78"/>
      <c r="E12" s="297" t="str">
        <f>'Camping (2014)'!B7</f>
        <v>4a</v>
      </c>
      <c r="F12" s="296" t="str">
        <f>'Camping (2014)'!C7</f>
        <v>Make a duty roster showing how your patrol is organized for an actual overnight campout.  List assignments for each member.</v>
      </c>
      <c r="G12" s="298" t="str">
        <f>IF('Camping (2014)'!L7="", "", 'Camping (2014)'!L7)</f>
        <v/>
      </c>
      <c r="H12" s="78"/>
      <c r="I12" s="78"/>
      <c r="J12" s="297"/>
      <c r="K12" s="296"/>
      <c r="L12" s="298"/>
      <c r="N12" s="78"/>
      <c r="O12" s="313"/>
      <c r="P12" s="188" t="str">
        <f>Cooking!C7</f>
        <v>1) Salmonella</v>
      </c>
      <c r="Q12" s="185" t="str">
        <f>IF(Cooking!L7="","",Cooking!L7)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Prepedness'!L2</f>
        <v/>
      </c>
      <c r="D13" s="78"/>
      <c r="E13" s="297"/>
      <c r="F13" s="296"/>
      <c r="G13" s="298"/>
      <c r="H13" s="78"/>
      <c r="I13" s="78"/>
      <c r="J13" s="190">
        <f>'Citizenship in the World'!B7</f>
        <v>4</v>
      </c>
      <c r="K13" s="189" t="str">
        <f>'Citizenship in the World'!C7</f>
        <v>Do TWO of the following</v>
      </c>
      <c r="L13" s="191" t="str">
        <f>IF('Citizenship in the World'!L7="","",'Citizenship in the World'!L7)</f>
        <v/>
      </c>
      <c r="N13" s="78"/>
      <c r="O13" s="313"/>
      <c r="P13" s="188" t="str">
        <f>Cooking!C8</f>
        <v>2) Staphylococcal aureus (staph)</v>
      </c>
      <c r="Q13" s="185" t="str">
        <f>IF(Cooking!L8="","",Cooking!L8)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Management'!L11="","",'Personal Management'!L11)</f>
        <v/>
      </c>
      <c r="AL13" s="78"/>
      <c r="AM13" s="78"/>
      <c r="AN13" s="291"/>
      <c r="AO13" s="315"/>
      <c r="AP13" s="292"/>
      <c r="AQ13" s="78"/>
    </row>
    <row r="14" spans="1:43" ht="12.75" customHeight="1" x14ac:dyDescent="0.15">
      <c r="A14" s="71" t="s">
        <v>97</v>
      </c>
      <c r="B14" s="178" t="s">
        <v>28</v>
      </c>
      <c r="C14" s="72" t="str">
        <f>'Environmental Science'!L2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(2014)'!L8="", "", 'Camping (2014)'!L8)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World'!L8="","",'Citizenship in the World'!L8)</f>
        <v/>
      </c>
      <c r="N14" s="78"/>
      <c r="O14" s="313"/>
      <c r="P14" s="188" t="str">
        <f>Cooking!C9</f>
        <v>3) Escherichia coli (E. coli)</v>
      </c>
      <c r="Q14" s="185" t="str">
        <f>IF(Cooking!L9="","",Cooking!L9)</f>
        <v/>
      </c>
      <c r="R14" s="78"/>
      <c r="S14" s="78"/>
      <c r="T14" s="184" t="str">
        <f>'Emergency Prepedness'!B11</f>
        <v>i</v>
      </c>
      <c r="U14" s="188" t="str">
        <f>'Emergency Prepedness'!C11</f>
        <v>Home kitchen fire.</v>
      </c>
      <c r="V14" s="185" t="str">
        <f>IF('Emergency Prepedness'!L11="","",'Emergency Prepedness'!L11)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Life'!L2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World'!L9="","",'Citizenship in the World'!L9)</f>
        <v/>
      </c>
      <c r="N15" s="78"/>
      <c r="O15" s="313"/>
      <c r="P15" s="188" t="str">
        <f>Cooking!C10</f>
        <v>4) Clostridium botulinum (Botulism)</v>
      </c>
      <c r="Q15" s="185" t="str">
        <f>IF(Cooking!L10="","",Cooking!L10)</f>
        <v/>
      </c>
      <c r="R15" s="78"/>
      <c r="S15" s="78"/>
      <c r="T15" s="184" t="str">
        <f>'Emergency Prepedness'!B12</f>
        <v>ii</v>
      </c>
      <c r="U15" s="188" t="str">
        <f>'Emergency Prepedness'!C12</f>
        <v>Home basement/storage room/garage fire.</v>
      </c>
      <c r="V15" s="185" t="str">
        <f>IF('Emergency Prepedness'!L12="","",'Emergency Prepedness'!L12)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(2016)'!L7="","",'Hiking (2016)'!L7)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Aid'!L2</f>
        <v/>
      </c>
      <c r="D16" s="78"/>
      <c r="E16" s="297" t="str">
        <f>'Camping (2014)'!B9</f>
        <v>5a</v>
      </c>
      <c r="F16" s="296" t="str">
        <f>'Camping (2014)'!C9</f>
        <v>Prepare a list of clothing you would need for overnight campouts in both warm and cold weather.  Explain the term "layering".</v>
      </c>
      <c r="G16" s="298" t="str">
        <f>IF('Camping (2014)'!L9="", "", 'Camping (2014)'!L9)</f>
        <v/>
      </c>
      <c r="H16" s="78"/>
      <c r="I16" s="78"/>
      <c r="J16" s="297"/>
      <c r="K16" s="306"/>
      <c r="L16" s="298"/>
      <c r="N16" s="78"/>
      <c r="O16" s="313"/>
      <c r="P16" s="188" t="str">
        <f>Cooking!C11</f>
        <v>5) Campylobacter jejuni</v>
      </c>
      <c r="Q16" s="185" t="str">
        <f>IF(Cooking!L11="","",Cooking!L11)</f>
        <v/>
      </c>
      <c r="R16" s="78"/>
      <c r="S16" s="78"/>
      <c r="T16" s="184" t="str">
        <f>'Emergency Prepedness'!B13</f>
        <v>iii</v>
      </c>
      <c r="U16" s="188" t="str">
        <f>'Emergency Prepedness'!C13</f>
        <v>Explosion in the home.</v>
      </c>
      <c r="V16" s="185" t="str">
        <f>IF('Emergency Prepedness'!L13="","",'Emergency Prepedness'!L13)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Science'!L49="","",'Environmental Science'!L49)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(2016)'!L2</f>
        <v/>
      </c>
      <c r="D17" s="63"/>
      <c r="E17" s="297"/>
      <c r="F17" s="296"/>
      <c r="G17" s="298"/>
      <c r="H17" s="63"/>
      <c r="I17" s="63"/>
      <c r="J17" s="297"/>
      <c r="K17" s="306"/>
      <c r="L17" s="298"/>
      <c r="N17" s="63"/>
      <c r="O17" s="313"/>
      <c r="P17" s="188" t="str">
        <f>Cooking!C12</f>
        <v>6) Hepatitis</v>
      </c>
      <c r="Q17" s="185" t="str">
        <f>IF(Cooking!L12="","",Cooking!L12)</f>
        <v/>
      </c>
      <c r="R17" s="63"/>
      <c r="S17" s="63"/>
      <c r="T17" s="184" t="str">
        <f>'Emergency Prepedness'!B14</f>
        <v>iv</v>
      </c>
      <c r="U17" s="188" t="str">
        <f>'Emergency Prepedness'!C14</f>
        <v>Automobile crash.</v>
      </c>
      <c r="V17" s="185" t="str">
        <f>IF('Emergency Prepedness'!L14="","",'Emergency Prepedness'!L14)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Management'!L12="","",'Personal Management'!L12)</f>
        <v/>
      </c>
      <c r="AL17" s="63"/>
      <c r="AM17" s="63"/>
      <c r="AN17" s="291"/>
      <c r="AO17" s="315"/>
      <c r="AP17" s="292"/>
      <c r="AQ17" s="63"/>
    </row>
    <row r="18" spans="1:48" ht="12.75" customHeight="1" x14ac:dyDescent="0.15">
      <c r="A18" s="71" t="s">
        <v>92</v>
      </c>
      <c r="B18" s="178" t="s">
        <v>22</v>
      </c>
      <c r="C18" s="72" t="str">
        <f>Lifesaving!L2</f>
        <v/>
      </c>
      <c r="D18" s="63"/>
      <c r="E18" s="297" t="str">
        <f>'Camping (2014)'!B10</f>
        <v>5b</v>
      </c>
      <c r="F18" s="296" t="str">
        <f>'Camping (2014)'!C10</f>
        <v>Discuss the footwear for different kinds of weather and how the right footwear is important for protecting your feet.</v>
      </c>
      <c r="G18" s="298" t="str">
        <f>IF('Camping (2014)'!L10="", "", 'Camping (2014)'!L10)</f>
        <v/>
      </c>
      <c r="H18" s="63"/>
      <c r="I18" s="63"/>
      <c r="J18" s="297"/>
      <c r="K18" s="306"/>
      <c r="L18" s="298"/>
      <c r="N18" s="63"/>
      <c r="O18" s="313"/>
      <c r="P18" s="188" t="str">
        <f>Cooking!C13</f>
        <v>7) Listeria monocytogenes</v>
      </c>
      <c r="Q18" s="185" t="str">
        <f>IF(Cooking!L13="","",Cooking!L13)</f>
        <v/>
      </c>
      <c r="R18" s="63"/>
      <c r="S18" s="63"/>
      <c r="T18" s="184" t="str">
        <f>'Emergency Prepedness'!B15</f>
        <v>v</v>
      </c>
      <c r="U18" s="188" t="str">
        <f>'Emergency Prepedness'!C15</f>
        <v>Food-borne disease (food poisoning).</v>
      </c>
      <c r="V18" s="185" t="str">
        <f>IF('Emergency Prepedness'!L15="","",'Emergency Prepedness'!L15)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Science'!L50="","",'Environmental Science'!L50)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(2016)'!L8="","",'Hiking (2016)'!L8)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Fitness'!L2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World'!L10="","",'Citizenship in the World'!L10)</f>
        <v/>
      </c>
      <c r="N19" s="63"/>
      <c r="O19" s="313"/>
      <c r="P19" s="188" t="str">
        <f>Cooking!C14</f>
        <v>8) Cryptosporidium</v>
      </c>
      <c r="Q19" s="185" t="str">
        <f>IF(Cooking!L14="","",Cooking!L14)</f>
        <v/>
      </c>
      <c r="R19" s="63"/>
      <c r="S19" s="63"/>
      <c r="T19" s="184" t="str">
        <f>'Emergency Prepedness'!B16</f>
        <v>vi</v>
      </c>
      <c r="U19" s="188" t="str">
        <f>'Emergency Prepedness'!C16</f>
        <v>Fire or explosion in a public place.</v>
      </c>
      <c r="V19" s="185" t="str">
        <f>IF('Emergency Prepedness'!L16="","",'Emergency Prepedness'!L16)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Management'!L2</f>
        <v/>
      </c>
      <c r="D20" s="63"/>
      <c r="E20" s="190" t="str">
        <f>'Camping (2014)'!B11</f>
        <v>5c</v>
      </c>
      <c r="F20" s="189" t="str">
        <f>'Camping (2014)'!C11</f>
        <v>Explain the proper care and storage of camping equipment.</v>
      </c>
      <c r="G20" s="191" t="str">
        <f>IF('Camping (2014)'!L11="", "", 'Camping (2014)'!L11)</f>
        <v/>
      </c>
      <c r="H20" s="63"/>
      <c r="I20" s="63"/>
      <c r="J20" s="297"/>
      <c r="K20" s="306"/>
      <c r="L20" s="298"/>
      <c r="N20" s="63"/>
      <c r="O20" s="313"/>
      <c r="P20" s="188" t="str">
        <f>Cooking!C15</f>
        <v>9) Norovirus</v>
      </c>
      <c r="Q20" s="185" t="str">
        <f>IF(Cooking!L15="","",Cooking!L15)</f>
        <v/>
      </c>
      <c r="R20" s="63"/>
      <c r="S20" s="63"/>
      <c r="T20" s="184" t="str">
        <f>'Emergency Prepedness'!B17</f>
        <v>vii</v>
      </c>
      <c r="U20" s="188" t="str">
        <f>'Emergency Prepedness'!C17</f>
        <v>Vehicle stalled in the desert.</v>
      </c>
      <c r="V20" s="185" t="str">
        <f>IF('Emergency Prepedness'!L17="","",'Emergency Prepedness'!L17)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Management'!L13="","",'Personal Management'!L13)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Sustainability!L2</f>
        <v/>
      </c>
      <c r="D21" s="63"/>
      <c r="E21" s="194" t="str">
        <f>'Camping (2014)'!B12</f>
        <v>5d</v>
      </c>
      <c r="F21" s="192" t="str">
        <f>'Camping (2014)'!C12</f>
        <v>List the outdoor essentials necessary for any campout, and explain why each item is needed.</v>
      </c>
      <c r="G21" s="193" t="str">
        <f>IF('Camping (2014)'!L12="", "", 'Camping (2014)'!L12)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IF(Cooking!L16="","",Cooking!L16)</f>
        <v/>
      </c>
      <c r="R21" s="63"/>
      <c r="S21" s="63"/>
      <c r="T21" s="184" t="str">
        <f>'Emergency Prepedness'!B18</f>
        <v>viii</v>
      </c>
      <c r="U21" s="188" t="str">
        <f>'Emergency Prepedness'!C18</f>
        <v>Vehicle trapped in a blizzard.</v>
      </c>
      <c r="V21" s="185" t="str">
        <f>IF('Emergency Prepedness'!L18="","",'Emergency Prepedness'!L18)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(2016)'!L9="","",'Hiking (2016)'!L9)</f>
        <v/>
      </c>
      <c r="AG21" s="63"/>
      <c r="AH21" s="63"/>
      <c r="AI21" s="186" t="str">
        <f>'Personal Management'!B14</f>
        <v>a</v>
      </c>
      <c r="AJ21" s="188" t="str">
        <f>'Personal Management'!C14</f>
        <v>The emotions you feel when you receive money.</v>
      </c>
      <c r="AK21" s="187" t="str">
        <f>IF('Personal Management'!L14="","",'Personal Management'!L14)</f>
        <v/>
      </c>
      <c r="AL21" s="63"/>
      <c r="AM21" s="63"/>
      <c r="AN21" s="291"/>
      <c r="AO21" s="315"/>
      <c r="AP21" s="292"/>
      <c r="AQ21" s="63"/>
    </row>
    <row r="22" spans="1:48" ht="12.75" customHeight="1" x14ac:dyDescent="0.15">
      <c r="A22" s="71" t="s">
        <v>89</v>
      </c>
      <c r="B22" s="178" t="s">
        <v>88</v>
      </c>
      <c r="C22" s="72" t="str">
        <f>Swimming!L2</f>
        <v/>
      </c>
      <c r="D22" s="73"/>
      <c r="E22" s="297" t="str">
        <f>'Camping (2014)'!B13</f>
        <v>5e</v>
      </c>
      <c r="F22" s="296" t="str">
        <f>'Camping (2014)'!C13</f>
        <v>Present yourself to your Scoutmaster with your pack for inspection.  Be correctly clothed and equipped for an overnight campout.</v>
      </c>
      <c r="G22" s="298" t="str">
        <f>IF('Camping (2014)'!L13="", "", 'Camping (2014)'!L13)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Prepedness'!L19="","",'Emergency Prepedness'!L19)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Management'!L15="","",'Personal Management'!L15)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IF(Cooking!L17="","",Cooking!L17)</f>
        <v/>
      </c>
      <c r="R23" s="74"/>
      <c r="S23" s="74"/>
      <c r="T23" s="184" t="str">
        <f>'Emergency Prepedness'!B20</f>
        <v>x</v>
      </c>
      <c r="U23" s="188" t="str">
        <f>'Emergency Prepedness'!C20</f>
        <v>Mountain/backcountry accident.</v>
      </c>
      <c r="V23" s="185" t="str">
        <f>IF('Emergency Prepedness'!L20="","",'Emergency Prepedness'!L20)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Management'!L16="","",'Personal Management'!L16)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(2014)'!L14="", "", 'Camping (2014)'!L14)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Prepedness'!L21="","",'Emergency Prepedness'!L21)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Life'!L3="","",'Family Life'!L3)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IF(Cooking!L18="","",Cooking!L18)</f>
        <v/>
      </c>
      <c r="R25" s="78"/>
      <c r="S25" s="78"/>
      <c r="T25" s="184" t="str">
        <f>'Emergency Prepedness'!B22</f>
        <v>xii</v>
      </c>
      <c r="U25" s="188" t="str">
        <f>'Emergency Prepedness'!C22</f>
        <v>Gas leak in a home or a building.</v>
      </c>
      <c r="V25" s="185" t="str">
        <f>IF('Emergency Prepedness'!L22="","",'Emergency Prepedness'!L22)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Management'!L17="","",'Personal Management'!L17)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(2014)'!L15="", "", 'Camping (2014)'!L15)</f>
        <v/>
      </c>
      <c r="H26" s="78"/>
      <c r="I26" s="78"/>
      <c r="J26" s="297"/>
      <c r="K26" s="306"/>
      <c r="L26" s="298"/>
      <c r="N26" s="78"/>
      <c r="O26" s="313"/>
      <c r="P26" s="188" t="str">
        <f>Cooking!C19</f>
        <v>2) Vegetables</v>
      </c>
      <c r="Q26" s="185" t="str">
        <f>IF(Cooking!L19="","",Cooking!L19)</f>
        <v/>
      </c>
      <c r="R26" s="78"/>
      <c r="S26" s="78"/>
      <c r="T26" s="184" t="str">
        <f>'Emergency Prepedness'!B23</f>
        <v>xiii</v>
      </c>
      <c r="U26" s="188" t="str">
        <f>'Emergency Prepedness'!C23</f>
        <v>Tornado or hurricane.</v>
      </c>
      <c r="V26" s="185" t="str">
        <f>IF('Emergency Prepedness'!L23="","",'Emergency Prepedness'!L23)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Management'!L18="","",'Personal Management'!L18)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IF(Cooking!L20="","",Cooking!L20)</f>
        <v/>
      </c>
      <c r="R27" s="78"/>
      <c r="S27" s="78"/>
      <c r="T27" s="184" t="str">
        <f>'Emergency Prepedness'!B24</f>
        <v>xiv</v>
      </c>
      <c r="U27" s="188" t="str">
        <f>'Emergency Prepedness'!C24</f>
        <v>Major flood.</v>
      </c>
      <c r="V27" s="185" t="str">
        <f>IF('Emergency Prepedness'!L24="","",'Emergency Prepedness'!L24)</f>
        <v/>
      </c>
      <c r="W27" s="78"/>
      <c r="X27" s="78"/>
      <c r="Y27" s="313">
        <f>'Family Life'!B4</f>
        <v>2</v>
      </c>
      <c r="Z27" s="290" t="str">
        <f>'Family Life'!C4</f>
        <v>List several reasons why you are important to your family and discuss this with your parents or guardians and with your merit badge counselor.</v>
      </c>
      <c r="AA27" s="314" t="str">
        <f>IF('Family Life'!L4="","",'Family Life'!L4)</f>
        <v/>
      </c>
      <c r="AB27" s="78"/>
      <c r="AC27" s="78"/>
      <c r="AD27" s="186" t="str">
        <f>Lifesaving!B3</f>
        <v>1a</v>
      </c>
      <c r="AE27" s="183" t="str">
        <f>Lifesaving!C3</f>
        <v>Complete 2nd Class requirements 5a - 5d, and 1st Class requirements 6a - 6e</v>
      </c>
      <c r="AF27" s="187" t="str">
        <f>IF(Lifesaving!L3="","",Lifesaving!L3)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(2014)'!L16="", "", 'Camping (2014)'!L16)</f>
        <v/>
      </c>
      <c r="H28" s="78"/>
      <c r="I28" s="78"/>
      <c r="J28" s="297"/>
      <c r="K28" s="306"/>
      <c r="L28" s="298"/>
      <c r="N28" s="78"/>
      <c r="O28" s="313"/>
      <c r="P28" s="188" t="str">
        <f>Cooking!C21</f>
        <v>4) Proteins</v>
      </c>
      <c r="Q28" s="185" t="str">
        <f>IF(Cooking!L21="","",Cooking!L21)</f>
        <v/>
      </c>
      <c r="R28" s="78"/>
      <c r="S28" s="78"/>
      <c r="T28" s="184" t="str">
        <f>'Emergency Prepedness'!B25</f>
        <v>xv</v>
      </c>
      <c r="U28" s="188" t="str">
        <f>'Emergency Prepedness'!C25</f>
        <v>Toxic chemical spills and releases.</v>
      </c>
      <c r="V28" s="185" t="str">
        <f>IF('Emergency Prepedness'!L25="","",'Emergency Prepedness'!L25)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IF(Lifesaving!L4="","",Lifesaving!L4)</f>
        <v/>
      </c>
      <c r="AG28" s="78"/>
      <c r="AH28" s="78"/>
      <c r="AI28" s="186" t="str">
        <f>'Personal Management'!B19</f>
        <v>f</v>
      </c>
      <c r="AJ28" s="188" t="str">
        <f>'Personal Management'!C19</f>
        <v>Your understanding of what happens when you put money into a savings account.</v>
      </c>
      <c r="AK28" s="187" t="str">
        <f>IF('Personal Management'!L19="","",'Personal Management'!L19)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(2014)'!L17="", "", 'Camping (2014)'!L17)</f>
        <v/>
      </c>
      <c r="H29" s="78"/>
      <c r="I29" s="78"/>
      <c r="J29" s="190" t="str">
        <f>'Citizenship in the World'!B11</f>
        <v>5a</v>
      </c>
      <c r="K29" s="189" t="str">
        <f>'Citizenship in the World'!C11</f>
        <v>Discuss the differences between constitutional and no constitutional governments.</v>
      </c>
      <c r="L29" s="191" t="str">
        <f>IF('Citizenship in the World'!L11="","",'Citizenship in the World'!L11)</f>
        <v/>
      </c>
      <c r="N29" s="78"/>
      <c r="O29" s="313"/>
      <c r="P29" s="188" t="str">
        <f>Cooking!C22</f>
        <v>5) Dairy</v>
      </c>
      <c r="Q29" s="185" t="str">
        <f>IF(Cooking!L22="","",Cooking!L22)</f>
        <v/>
      </c>
      <c r="R29" s="78"/>
      <c r="S29" s="78"/>
      <c r="T29" s="184" t="str">
        <f>'Emergency Prepedness'!B26</f>
        <v>xvi</v>
      </c>
      <c r="U29" s="188" t="str">
        <f>'Emergency Prepedness'!C26</f>
        <v>Nuclear power plant emergency.</v>
      </c>
      <c r="V29" s="185" t="str">
        <f>IF('Emergency Prepedness'!L26="","",'Emergency Prepedness'!L26)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Life'!L5="","",'Family Life'!L5)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Management'!L20="","",'Personal Management'!L20)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World'!L12="","",'Citizenship in the World'!L12)</f>
        <v/>
      </c>
      <c r="N30" s="78"/>
      <c r="O30" s="184" t="str">
        <f>Cooking!B23</f>
        <v>2b</v>
      </c>
      <c r="P30" s="183" t="str">
        <f>Cooking!C23</f>
        <v>Explain why you should limit your intake of oils and sugars.</v>
      </c>
      <c r="Q30" s="185" t="str">
        <f>IF(Cooking!L23="","",Cooking!L23)</f>
        <v/>
      </c>
      <c r="R30" s="78"/>
      <c r="S30" s="78"/>
      <c r="T30" s="184" t="str">
        <f>'Emergency Prepedness'!B27</f>
        <v>xvii</v>
      </c>
      <c r="U30" s="188" t="str">
        <f>'Emergency Prepedness'!C27</f>
        <v>Avalanche (Snowslide or rockslide).</v>
      </c>
      <c r="V30" s="185" t="str">
        <f>IF('Emergency Prepedness'!L27="","",'Emergency Prepedness'!L27)</f>
        <v/>
      </c>
      <c r="W30" s="78"/>
      <c r="X30" s="78"/>
      <c r="Y30" s="313"/>
      <c r="Z30" s="290"/>
      <c r="AA30" s="314"/>
      <c r="AB30" s="78"/>
      <c r="AC30" s="78"/>
      <c r="AD30" s="186">
        <f>Lifesaving!B5</f>
        <v>2</v>
      </c>
      <c r="AE30" s="183" t="str">
        <f>Lifesaving!C5</f>
        <v>Explain the following:</v>
      </c>
      <c r="AF30" s="187" t="str">
        <f>IF(Lifesaving!L5="","",Lifesaving!L5)</f>
        <v/>
      </c>
      <c r="AG30" s="78"/>
      <c r="AH30" s="78"/>
      <c r="AI30" s="186" t="str">
        <f>'Personal Management'!B21</f>
        <v>h</v>
      </c>
      <c r="AJ30" s="188" t="str">
        <f>'Personal Management'!C21</f>
        <v>What you can do to better manage your money.</v>
      </c>
      <c r="AK30" s="187" t="str">
        <f>IF('Personal Management'!L21="","",'Personal Management'!L21)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(2014)'!L18="", "", 'Camping (2014)'!L18)</f>
        <v/>
      </c>
      <c r="H31" s="162"/>
      <c r="I31" s="162"/>
      <c r="J31" s="190" t="str">
        <f>'Citizenship in the World'!B13</f>
        <v>5c</v>
      </c>
      <c r="K31" s="189" t="str">
        <f>'Citizenship in the World'!C13</f>
        <v>Show on a world map countries that use each of these five different forms of government</v>
      </c>
      <c r="L31" s="191" t="str">
        <f>IF('Citizenship in the World'!L13="","",'Citizenship in the World'!L13)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IF(Cooking!L24="","",Cooking!L24)</f>
        <v/>
      </c>
      <c r="R31" s="162"/>
      <c r="S31" s="162"/>
      <c r="T31" s="184" t="str">
        <f>'Emergency Prepedness'!B28</f>
        <v>xviii</v>
      </c>
      <c r="U31" s="188" t="str">
        <f>'Emergency Prepedness'!C28</f>
        <v>Violence in a public place.</v>
      </c>
      <c r="V31" s="185" t="str">
        <f>IF('Emergency Prepedness'!L28="","",'Emergency Prepedness'!L28)</f>
        <v/>
      </c>
      <c r="W31" s="162"/>
      <c r="X31" s="162"/>
      <c r="Y31" s="313"/>
      <c r="Z31" s="290"/>
      <c r="AA31" s="314"/>
      <c r="AB31" s="162"/>
      <c r="AC31" s="162"/>
      <c r="AD31" s="186" t="str">
        <f>Lifesaving!B6</f>
        <v>a</v>
      </c>
      <c r="AE31" s="188" t="str">
        <f>Lifesaving!C6</f>
        <v>Common drowning situations and how to prevent them.</v>
      </c>
      <c r="AF31" s="187" t="str">
        <f>IF(Lifesaving!L6="","",Lifesaving!L6)</f>
        <v/>
      </c>
      <c r="AG31" s="162"/>
      <c r="AH31" s="162"/>
      <c r="AI31" s="186" t="str">
        <f>'Personal Management'!B22</f>
        <v>4a</v>
      </c>
      <c r="AJ31" s="183" t="str">
        <f>'Personal Management'!C22</f>
        <v>Explain the differences between saving and investing, including reasons for using one over the other.</v>
      </c>
      <c r="AK31" s="187" t="str">
        <f>IF('Personal Management'!L22="","",'Personal Management'!L22)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World'!L14="","",'Citizenship in the World'!L14)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Prepedness'!L29="","",'Emergency Prepedness'!L29)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Life'!L6="","",'Family Life'!L6)</f>
        <v/>
      </c>
      <c r="AB32" s="162"/>
      <c r="AC32" s="162"/>
      <c r="AD32" s="186" t="str">
        <f>Lifesaving!B7</f>
        <v>b</v>
      </c>
      <c r="AE32" s="188" t="str">
        <f>Lifesaving!C7</f>
        <v>How to identify persons in the water who need assistance.</v>
      </c>
      <c r="AF32" s="187" t="str">
        <f>IF(Lifesaving!L7="","",Lifesaving!L7)</f>
        <v/>
      </c>
      <c r="AG32" s="162"/>
      <c r="AH32" s="162"/>
      <c r="AI32" s="186" t="str">
        <f>'Personal Management'!B23</f>
        <v>4b</v>
      </c>
      <c r="AJ32" s="183" t="str">
        <f>'Personal Management'!C23</f>
        <v>Explain the concepts of return on investment and risk.</v>
      </c>
      <c r="AK32" s="187" t="str">
        <f>IF('Personal Management'!L23="","",'Personal Management'!L23)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World'!L15="","",'Citizenship in the World'!L15)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IF(Lifesaving!L8="","",Lifesaving!L8)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Management'!L24="","",'Personal Management'!L24)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(2014)'!L19="", "", 'Camping (2014)'!L19)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IF(Cooking!L25="","",Cooking!L25)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IF(Lifesaving!L9="","",Lifesaving!L9)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IF(Swimming!L3="","",Swimming!L3)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(2014)'!L20="", "", 'Camping (2014)'!L20)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Life'!L7="","",'Family Life'!L7)</f>
        <v/>
      </c>
      <c r="AB35" s="162"/>
      <c r="AC35" s="162"/>
      <c r="AD35" s="186" t="str">
        <f>Lifesaving!B10</f>
        <v>e</v>
      </c>
      <c r="AE35" s="188" t="str">
        <f>Lifesaving!C10</f>
        <v>Situations for which in-water rescues should not be undertaken.</v>
      </c>
      <c r="AF35" s="187" t="str">
        <f>IF(Lifesaving!L10="","",Lifesaving!L10)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Management'!L25="","",'Personal Management'!L25)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(2014)'!L21="", "", 'Camping (2014)'!L21)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IF(Cooking!L26="","",Cooking!L26)</f>
        <v/>
      </c>
      <c r="R36" s="162"/>
      <c r="S36" s="162"/>
      <c r="T36" s="184">
        <f>'Emergency Prepedness'!B30</f>
        <v>3</v>
      </c>
      <c r="U36" s="183" t="str">
        <f>'Emergency Prepedness'!C30</f>
        <v>Show how you could safely save a person from the following:</v>
      </c>
      <c r="V36" s="185" t="str">
        <f>IF('Emergency Prepedness'!L30="","",'Emergency Prepedness'!L30)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IF(Lifesaving!L11="","",Lifesaving!L11)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IF(Swimming!L4="","",Swimming!L4)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Prepedness'!L31="","",'Emergency Prepedness'!L31)</f>
        <v/>
      </c>
      <c r="W37" s="162"/>
      <c r="X37" s="162"/>
      <c r="Y37" s="184" t="str">
        <f>'Family Life'!B8</f>
        <v>a</v>
      </c>
      <c r="Z37" s="188" t="str">
        <f>'Family Life'!C8</f>
        <v>The objective or goal of the project</v>
      </c>
      <c r="AA37" s="185" t="str">
        <f>IF('Family Life'!L8="","",'Family Life'!L8)</f>
        <v/>
      </c>
      <c r="AB37" s="162"/>
      <c r="AC37" s="162"/>
      <c r="AD37" s="291"/>
      <c r="AE37" s="290"/>
      <c r="AF37" s="292"/>
      <c r="AG37" s="162"/>
      <c r="AH37" s="162"/>
      <c r="AI37" s="186" t="str">
        <f>'Personal Management'!B26</f>
        <v>a</v>
      </c>
      <c r="AJ37" s="188" t="str">
        <f>'Personal Management'!C26</f>
        <v>Current price.</v>
      </c>
      <c r="AK37" s="187" t="str">
        <f>IF('Personal Management'!L26="","",'Personal Management'!L26)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Prepedness'!L32="","",'Emergency Prepedness'!L32)</f>
        <v/>
      </c>
      <c r="W38" s="163"/>
      <c r="X38" s="163"/>
      <c r="Y38" s="184" t="str">
        <f>'Family Life'!B9</f>
        <v>b</v>
      </c>
      <c r="Z38" s="188" t="str">
        <f>'Family Life'!C9</f>
        <v>how individual members of your family participated</v>
      </c>
      <c r="AA38" s="185" t="str">
        <f>IF('Family Life'!L9="","",'Family Life'!L9)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IF(Lifesaving!L12="","",Lifesaving!L12)</f>
        <v/>
      </c>
      <c r="AG38" s="163"/>
      <c r="AH38" s="163"/>
      <c r="AI38" s="186" t="str">
        <f>'Personal Management'!B27</f>
        <v>b</v>
      </c>
      <c r="AJ38" s="188" t="str">
        <f>'Personal Management'!C27</f>
        <v>How much the price changed from the previous day.</v>
      </c>
      <c r="AK38" s="187" t="str">
        <f>IF('Personal Management'!L27="","",'Personal Management'!L27)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(2014)'!L22="", "", 'Camping (2014)'!L22)</f>
        <v/>
      </c>
      <c r="H39" s="163"/>
      <c r="I39" s="163"/>
      <c r="J39" s="190" t="str">
        <f>'Citizenship in the World'!B16</f>
        <v>6c</v>
      </c>
      <c r="K39" s="189" t="str">
        <f>'Citizenship in the World'!C16</f>
        <v>Explain the purpose of a passport and visa for international travel.</v>
      </c>
      <c r="L39" s="191" t="str">
        <f>IF('Citizenship in the World'!L16="","",'Citizenship in the World'!L16)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IF(Cooking!L27="","",Cooking!L27)</f>
        <v/>
      </c>
      <c r="R39" s="163"/>
      <c r="S39" s="163"/>
      <c r="T39" s="184" t="str">
        <f>'Emergency Prepedness'!B33</f>
        <v>c</v>
      </c>
      <c r="U39" s="188" t="str">
        <f>'Emergency Prepedness'!C33</f>
        <v>Clothes on fire.</v>
      </c>
      <c r="V39" s="185" t="str">
        <f>IF('Emergency Prepedness'!L33="","",'Emergency Prepedness'!L33)</f>
        <v/>
      </c>
      <c r="W39" s="163"/>
      <c r="X39" s="163"/>
      <c r="Y39" s="184" t="str">
        <f>'Family Life'!B10</f>
        <v>c</v>
      </c>
      <c r="Z39" s="188" t="str">
        <f>'Family Life'!C10</f>
        <v>The results of the project</v>
      </c>
      <c r="AA39" s="185" t="str">
        <f>IF('Family Life'!L10="","",'Family Life'!L10)</f>
        <v/>
      </c>
      <c r="AB39" s="163"/>
      <c r="AC39" s="163"/>
      <c r="AD39" s="291"/>
      <c r="AE39" s="290"/>
      <c r="AF39" s="292"/>
      <c r="AG39" s="163"/>
      <c r="AH39" s="163"/>
      <c r="AI39" s="186" t="str">
        <f>'Personal Management'!B28</f>
        <v>c</v>
      </c>
      <c r="AJ39" s="188" t="str">
        <f>'Personal Management'!C28</f>
        <v>The 52-week high and the 52-week low prices.</v>
      </c>
      <c r="AK39" s="187" t="str">
        <f>IF('Personal Management'!L28="","",'Personal Management'!L28)</f>
        <v/>
      </c>
      <c r="AL39" s="163"/>
      <c r="AM39" s="163"/>
      <c r="AN39" s="186">
        <f>Swimming!B5</f>
        <v>2</v>
      </c>
      <c r="AO39" s="183" t="str">
        <f>Swimming!C5</f>
        <v>Before doing the following requirements, successfully complete the BSA swimmer test.</v>
      </c>
      <c r="AP39" s="187" t="str">
        <f>IF(Swimming!L5="","",Swimming!L5)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(2014)'!L23="", "", 'Camping (2014)'!L23)</f>
        <v/>
      </c>
      <c r="H40" s="163"/>
      <c r="I40" s="163"/>
      <c r="J40" s="190">
        <f>'Citizenship in the World'!B17</f>
        <v>7</v>
      </c>
      <c r="K40" s="189" t="str">
        <f>'Citizenship in the World'!C17</f>
        <v>Do TWO of the following and share with your counselor what you have learned:</v>
      </c>
      <c r="L40" s="191" t="str">
        <f>IF('Citizenship in the World'!L17="","",'Citizenship in the World'!L17)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Prepedness'!L34="","",'Emergency Prepedness'!L34)</f>
        <v/>
      </c>
      <c r="W40" s="163"/>
      <c r="X40" s="163"/>
      <c r="Y40" s="184" t="str">
        <f>'Family Life'!B11</f>
        <v>6a</v>
      </c>
      <c r="Z40" s="183" t="str">
        <f>'Family Life'!C11</f>
        <v>Discuss with your merit badge counselor how to plan and carry out a family meeting.</v>
      </c>
      <c r="AA40" s="185" t="str">
        <f>IF('Family Life'!L11="","",'Family Life'!L11)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Management'!L29="","",'Personal Management'!L29)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IF(Swimming!L6="","",Swimming!L6)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(2014)'!L24="", "", 'Camping (2014)'!L24)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World'!L18="","",'Citizenship in the World'!L18)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Prepedness'!L35="","",'Emergency Prepedness'!L35)</f>
        <v/>
      </c>
      <c r="W41" s="163"/>
      <c r="X41" s="163"/>
      <c r="Y41" s="184" t="str">
        <f>'Family Life'!B12</f>
        <v>6b</v>
      </c>
      <c r="Z41" s="183" t="str">
        <f>'Family Life'!C12</f>
        <v>After this discussion, plan and carry out a family meeting to include the following subjects:</v>
      </c>
      <c r="AA41" s="185" t="str">
        <f>IF('Family Life'!L12="","",'Family Life'!L12)</f>
        <v/>
      </c>
      <c r="AB41" s="163"/>
      <c r="AC41" s="163"/>
      <c r="AD41" s="186">
        <f>Lifesaving!B13</f>
        <v>5</v>
      </c>
      <c r="AE41" s="183" t="str">
        <f>Lifesaving!C13</f>
        <v>Show or explain the use of rowboats, canoes, or other small craft in performing rescues.</v>
      </c>
      <c r="AF41" s="187" t="str">
        <f>IF(Lifesaving!L13="","",Lifesaving!L13)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(2014)'!L25="", "", 'Camping (2014)'!L25)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IF(Cooking!L28="","",Cooking!L28)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Prepedness'!L36="","",'Emergency Prepedness'!L36)</f>
        <v/>
      </c>
      <c r="W42" s="163"/>
      <c r="X42" s="163"/>
      <c r="Y42" s="313" t="str">
        <f>'Family Life'!B13</f>
        <v>i</v>
      </c>
      <c r="Z42" s="315" t="str">
        <f>'Family Life'!C13</f>
        <v>Avoiding substance abuse, including tobacco, alcohol, and drugs, all of which negatively affect your health and well-being.</v>
      </c>
      <c r="AA42" s="314" t="str">
        <f>IF('Family Life'!L13="","",'Family Life'!L13)</f>
        <v/>
      </c>
      <c r="AB42" s="163"/>
      <c r="AC42" s="163"/>
      <c r="AD42" s="291">
        <f>Lifesaving!B14</f>
        <v>6</v>
      </c>
      <c r="AE42" s="290" t="str">
        <f>Lifesaving!C14</f>
        <v>List various items that can be used as rescue aids in a noncontact swimming rescue. Explain why buoyant aids are preferred.</v>
      </c>
      <c r="AF42" s="292" t="str">
        <f>IF(Lifesaving!L14="","",Lifesaving!L14)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(2014)'!L26="", "", 'Camping (2014)'!L26)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World'!L19="","",'Citizenship in the World'!L19)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Management'!L30="","",'Personal Management'!L30)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IF(Swimming!L7="","",Swimming!L7)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(2014)'!L27="", "", 'Camping (2014)'!L27)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Life'!L14="","",'Family Life'!L14)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IF(Lifesaving!L15="","",Lifesaving!L15)</f>
        <v/>
      </c>
      <c r="AG44" s="163"/>
      <c r="AH44" s="163"/>
      <c r="AI44" s="186" t="str">
        <f>'Personal Management'!B31</f>
        <v>b</v>
      </c>
      <c r="AJ44" s="188" t="str">
        <f>'Personal Management'!C31</f>
        <v>Mutual funds.</v>
      </c>
      <c r="AK44" s="187" t="str">
        <f>IF('Personal Management'!L31="","",'Personal Management'!L31)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IF(Cooking!L29="","",Cooking!L29)</f>
        <v/>
      </c>
      <c r="R45" s="163"/>
      <c r="S45" s="163"/>
      <c r="T45" s="184" t="str">
        <f>'Emergency Prepedness'!B37</f>
        <v>6a</v>
      </c>
      <c r="U45" s="183" t="str">
        <f>'Emergency Prepedness'!C37</f>
        <v>Describe the National Incident Management System (NIMS)/Incident Command System (ICS)</v>
      </c>
      <c r="V45" s="185" t="str">
        <f>IF('Emergency Prepedness'!L37="","",'Emergency Prepedness'!L37)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Management'!L32="","",'Personal Management'!L32)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World'!L20="","",'Citizenship in the World'!L20)</f>
        <v/>
      </c>
      <c r="M46"/>
      <c r="N46" s="164"/>
      <c r="O46" s="184" t="str">
        <f>Cooking!B30</f>
        <v>4c</v>
      </c>
      <c r="P46" s="183" t="str">
        <f>Cooking!C30</f>
        <v>Discuss how the Outdoor Code and no-trace principles pertain to cooking in the outdoors.</v>
      </c>
      <c r="Q46" s="185" t="str">
        <f>IF(Cooking!L30="","",Cooking!L30)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Prepedness'!L38="","",'Emergency Prepedness'!L38)</f>
        <v/>
      </c>
      <c r="W46" s="164"/>
      <c r="X46" s="164"/>
      <c r="Y46" s="184" t="str">
        <f>'Family Life'!B15</f>
        <v>iii</v>
      </c>
      <c r="Z46" s="188" t="str">
        <f>'Family Life'!C15</f>
        <v>How your chores in requirement 3 contributed to your role in the family.</v>
      </c>
      <c r="AA46" s="185" t="str">
        <f>IF('Family Life'!L15="","",'Family Life'!L15)</f>
        <v/>
      </c>
      <c r="AB46" s="164"/>
      <c r="AC46" s="164"/>
      <c r="AD46" s="291"/>
      <c r="AE46" s="290"/>
      <c r="AF46" s="292"/>
      <c r="AG46" s="164"/>
      <c r="AH46" s="164"/>
      <c r="AI46" s="186" t="str">
        <f>'Personal Management'!B33</f>
        <v>d</v>
      </c>
      <c r="AJ46" s="188" t="str">
        <f>'Personal Management'!C33</f>
        <v>Certificate of deposit (CD).</v>
      </c>
      <c r="AK46" s="187" t="str">
        <f>IF('Personal Management'!L33="","",'Personal Management'!L33)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(2014)'!L28="", "", 'Camping (2014)'!L28)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IF(Cooking!L31="","",Cooking!L31)</f>
        <v/>
      </c>
      <c r="R47" s="164"/>
      <c r="S47" s="164"/>
      <c r="T47" s="313"/>
      <c r="U47" s="290"/>
      <c r="V47" s="314"/>
      <c r="W47" s="164"/>
      <c r="X47" s="164"/>
      <c r="Y47" s="184" t="str">
        <f>'Family Life'!B16</f>
        <v>iv</v>
      </c>
      <c r="Z47" s="188" t="str">
        <f>'Family Life'!C16</f>
        <v>Personal and family finances.</v>
      </c>
      <c r="AA47" s="185" t="str">
        <f>IF('Family Life'!L16="","",'Family Life'!L16)</f>
        <v/>
      </c>
      <c r="AB47" s="164"/>
      <c r="AC47" s="164"/>
      <c r="AD47" s="186" t="str">
        <f>Lifesaving!B16</f>
        <v>7a</v>
      </c>
      <c r="AE47" s="183" t="str">
        <f>Lifesaving!C16</f>
        <v>Present a rescue tube to the subject, release it, and escort the victim to safety.</v>
      </c>
      <c r="AF47" s="187" t="str">
        <f>IF(Lifesaving!L16="","",Lifesaving!L16)</f>
        <v/>
      </c>
      <c r="AG47" s="164"/>
      <c r="AH47" s="164"/>
      <c r="AI47" s="186" t="str">
        <f>'Personal Management'!B34</f>
        <v>e</v>
      </c>
      <c r="AJ47" s="188" t="str">
        <f>'Personal Management'!C34</f>
        <v>Savings account or U.S. savings bond.</v>
      </c>
      <c r="AK47" s="187" t="str">
        <f>IF('Personal Management'!L34="","",'Personal Management'!L34)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IF(Swimming!L8="","",Swimming!L8)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World'!L21="","",'Citizenship in the World'!L21)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Life'!L17="","",'Family Life'!L17)</f>
        <v/>
      </c>
      <c r="AB48" s="164"/>
      <c r="AC48" s="164"/>
      <c r="AD48" s="186" t="str">
        <f>Lifesaving!B17</f>
        <v>7b</v>
      </c>
      <c r="AE48" s="183" t="str">
        <f>Lifesaving!C17</f>
        <v>Present a rescue tube to the subject and use it to tow the victim to safety.</v>
      </c>
      <c r="AF48" s="187" t="str">
        <f>IF(Lifesaving!L17="","",Lifesaving!L17)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Management'!L35="","",'Personal Management'!L35)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World'!L22="","",'Citizenship in the World'!L22)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Life'!L18="","",'Family Life'!L18)</f>
        <v/>
      </c>
      <c r="AB49" s="164"/>
      <c r="AC49" s="164"/>
      <c r="AD49" s="291" t="str">
        <f>Lifesaving!B18</f>
        <v>7c</v>
      </c>
      <c r="AE49" s="290" t="str">
        <f>Lifesaving!C18</f>
        <v>Present a buoyant aid other than a rescue tube to the subject, release it, and escort the victim to safety.</v>
      </c>
      <c r="AF49" s="292" t="str">
        <f>IF(Lifesaving!L18="","",Lifesaving!L18)</f>
        <v/>
      </c>
      <c r="AG49" s="164"/>
      <c r="AH49" s="164"/>
      <c r="AI49" s="291"/>
      <c r="AJ49" s="290"/>
      <c r="AK49" s="292"/>
      <c r="AL49" s="164"/>
      <c r="AM49" s="164"/>
      <c r="AN49" s="186" t="str">
        <f>Swimming!B9</f>
        <v>5a</v>
      </c>
      <c r="AO49" s="183" t="str">
        <f>Swimming!C9</f>
        <v>Float face up in a resting position for at least one minute.</v>
      </c>
      <c r="AP49" s="187" t="str">
        <f>IF(Swimming!L9="","",Swimming!L9)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(2014)'!L29="", "", 'Camping (2014)'!L29)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Prepedness'!L39="","",'Emergency Prepedness'!L39)</f>
        <v/>
      </c>
      <c r="W50" s="164"/>
      <c r="X50" s="164"/>
      <c r="Y50" s="184" t="str">
        <f>'Family Life'!B19</f>
        <v>vii</v>
      </c>
      <c r="Z50" s="188" t="str">
        <f>'Family Life'!C19</f>
        <v>Good etiquette and manners.</v>
      </c>
      <c r="AA50" s="185" t="str">
        <f>IF('Family Life'!L19="","",'Family Life'!L19)</f>
        <v/>
      </c>
      <c r="AB50" s="164"/>
      <c r="AC50" s="164"/>
      <c r="AD50" s="291"/>
      <c r="AE50" s="290"/>
      <c r="AF50" s="292"/>
      <c r="AG50" s="164"/>
      <c r="AH50" s="164"/>
      <c r="AI50" s="186" t="str">
        <f>'Personal Management'!B36</f>
        <v>7b</v>
      </c>
      <c r="AJ50" s="183" t="str">
        <f>'Personal Management'!C36</f>
        <v>Explain the different ways to borrow money.</v>
      </c>
      <c r="AK50" s="187" t="str">
        <f>IF('Personal Management'!L36="","",'Personal Management'!L36)</f>
        <v/>
      </c>
      <c r="AL50" s="164"/>
      <c r="AM50" s="164"/>
      <c r="AN50" s="186" t="str">
        <f>Swimming!B10</f>
        <v>5b</v>
      </c>
      <c r="AO50" s="183" t="str">
        <f>Swimming!C10</f>
        <v>Demonstrate survival floating for at least five minutes.</v>
      </c>
      <c r="AP50" s="187" t="str">
        <f>IF(Swimming!L10="","",Swimming!L10)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IF(Cooking!L32="","",Cooking!L32)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Life'!L20="","",'Family Life'!L20)</f>
        <v/>
      </c>
      <c r="AB51" s="164"/>
      <c r="AC51" s="164"/>
      <c r="AD51" s="186" t="str">
        <f>Lifesaving!B19</f>
        <v>7d</v>
      </c>
      <c r="AE51" s="183" t="str">
        <f>Lifesaving!C19</f>
        <v>Present a buoyant aid other than a rescue tube to the subject and use it to tow the victim to safety.</v>
      </c>
      <c r="AF51" s="187" t="str">
        <f>IF(Lifesaving!L19="","",Lifesaving!L19)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Management'!L37="","",'Personal Management'!L37)</f>
        <v/>
      </c>
      <c r="AL51" s="164"/>
      <c r="AM51" s="164"/>
      <c r="AN51" s="291" t="str">
        <f>Swimming!B11</f>
        <v>5c</v>
      </c>
      <c r="AO51" s="290" t="str">
        <f>Swimming!C11</f>
        <v>While wearing a properly fitted U.S. Coast Guard approved life jacket, demonstrate the HELP and huddle positions. Explain their purposes.</v>
      </c>
      <c r="AP51" s="292" t="str">
        <f>IF(Swimming!L11="","",Swimming!L11)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IF(Lifesaving!L20="","",Lifesaving!L20)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IF(Cooking!L33="","",Cooking!L33)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Life'!L21="","",'Family Life'!L21)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IF(Swimming!L12="","",Swimming!L12)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(2014)'!L30="", "", 'Camping (2014)'!L30)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IF(Cooking!L34="","",Cooking!L34)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Prepedness'!L40="","",'Emergency Prepedness'!L40)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Management'!L38="","",'Personal Management'!L38)</f>
        <v/>
      </c>
      <c r="AL54" s="164"/>
      <c r="AM54" s="164"/>
      <c r="AN54" s="186">
        <f>Swimming!B13</f>
        <v>6</v>
      </c>
      <c r="AO54" s="183" t="str">
        <f>Swimming!C13</f>
        <v>In water over your head, but not to exceed 10 feet, do each of the following:</v>
      </c>
      <c r="AP54" s="187" t="str">
        <f>IF(Swimming!L13="","",Swimming!L13)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IF(Lifesaving!L21="","",Lifesaving!L21)</f>
        <v/>
      </c>
      <c r="AG55" s="164"/>
      <c r="AH55" s="164"/>
      <c r="AI55" s="186" t="str">
        <f>'Personal Management'!B39</f>
        <v>7e</v>
      </c>
      <c r="AJ55" s="183" t="str">
        <f>'Personal Management'!C39</f>
        <v>Explain ways to reduce or eliminate debt.</v>
      </c>
      <c r="AK55" s="187" t="str">
        <f>IF('Personal Management'!L39="","",'Personal Management'!L39)</f>
        <v/>
      </c>
      <c r="AL55" s="164"/>
      <c r="AM55" s="164"/>
      <c r="AN55" s="186" t="str">
        <f>Swimming!B14</f>
        <v>a</v>
      </c>
      <c r="AO55" s="188" t="str">
        <f>Swimming!C14</f>
        <v>Use the feet first method of surface diving and bring an object up from the bottom.</v>
      </c>
      <c r="AP55" s="187" t="str">
        <f>IF(Swimming!L14="","",Swimming!L14)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(2014)'!L31="", "", 'Camping (2014)'!L31)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Prepedness'!L41="","",'Emergency Prepedness'!L41)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IF(Lifesaving!L22="","",Lifesaving!L22)</f>
        <v/>
      </c>
      <c r="AG56" s="164"/>
      <c r="AH56" s="164"/>
      <c r="AI56" s="291">
        <f>'Personal Management'!B40</f>
        <v>8</v>
      </c>
      <c r="AJ56" s="315" t="str">
        <f>'Personal Management'!C40</f>
        <v>Demonstrate to your merit badge counselor your understanding of time management by doing the following:</v>
      </c>
      <c r="AK56" s="292" t="str">
        <f>IF('Personal Management'!L40="","",'Personal Management'!L40)</f>
        <v/>
      </c>
      <c r="AL56" s="164"/>
      <c r="AM56" s="164"/>
      <c r="AN56" s="186" t="str">
        <f>Swimming!B15</f>
        <v>b</v>
      </c>
      <c r="AO56" s="188" t="str">
        <f>Swimming!C15</f>
        <v>Do a headfirst surface dive (pike or tuck), and bring the object up again.</v>
      </c>
      <c r="AP56" s="187" t="str">
        <f>IF(Swimming!L15="","",Swimming!L15)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(2014)'!L32="", "", 'Camping (2014)'!L32)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IF(Cooking!L35="","",Cooking!L35)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IF(Lifesaving!L23="","",Lifesaving!L23)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IF(Swimming!L16="","",Swimming!L16)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(2014)'!L33="", "", 'Camping (2014)'!L33)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Prepedness'!L42="","",'Emergency Prepedness'!L42)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Management'!L41="","",'Personal Management'!L41)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(2014)'!L34="", "", 'Camping (2014)'!L34)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IF(Cooking!L36="","",Cooking!L36)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IF(Lifesaving!L24="","",Lifesaving!L24)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IF(Swimming!L17="","",Swimming!L17)</f>
        <v/>
      </c>
      <c r="AQ59" s="63"/>
    </row>
    <row r="60" spans="4:48" x14ac:dyDescent="0.15">
      <c r="D60" s="63"/>
      <c r="E60" s="190">
        <f>'Camping (2014)'!B35</f>
        <v>5</v>
      </c>
      <c r="F60" s="197" t="str">
        <f>'Camping (2014)'!C35</f>
        <v>Plan and carry out an overnight snow camping experience.</v>
      </c>
      <c r="G60" s="191" t="str">
        <f>IF('Camping (2014)'!L35="", "", 'Camping (2014)'!L35)</f>
        <v/>
      </c>
      <c r="H60" s="63"/>
      <c r="I60" s="63"/>
      <c r="N60" s="63"/>
      <c r="O60" s="313"/>
      <c r="P60" s="315"/>
      <c r="Q60" s="314"/>
      <c r="R60" s="63"/>
      <c r="S60" s="63"/>
      <c r="T60" s="184" t="str">
        <f>'Emergency Prepedness'!B43</f>
        <v>i</v>
      </c>
      <c r="U60" s="188" t="str">
        <f>'Emergency Prepedness'!C43</f>
        <v>Crowd and traffic control.</v>
      </c>
      <c r="V60" s="185" t="str">
        <f>IF('Emergency Prepedness'!L43="","",'Emergency Prepedness'!L43)</f>
        <v/>
      </c>
      <c r="W60" s="63"/>
      <c r="X60" s="63"/>
      <c r="AB60" s="63"/>
      <c r="AC60" s="63"/>
      <c r="AD60" s="291" t="str">
        <f>Lifesaving!B25</f>
        <v>9c</v>
      </c>
      <c r="AE60" s="290" t="str">
        <f>Lifesaving!C25</f>
        <v>Perform a cross-chest carry for an exhausted, passive victim who does not respond to instructions to aid himself.</v>
      </c>
      <c r="AF60" s="292" t="str">
        <f>IF(Lifesaving!L25="","",Lifesaving!L25)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Management'!L42="","",'Personal Management'!L42)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(2014)'!L36="", "", 'Camping (2014)'!L36)</f>
        <v/>
      </c>
      <c r="H61" s="63"/>
      <c r="I61" s="63"/>
      <c r="N61" s="63"/>
      <c r="O61" s="313"/>
      <c r="P61" s="315"/>
      <c r="Q61" s="314"/>
      <c r="R61" s="63"/>
      <c r="S61" s="63"/>
      <c r="T61" s="184" t="str">
        <f>'Emergency Prepedness'!B44</f>
        <v>ii</v>
      </c>
      <c r="U61" s="188" t="str">
        <f>'Emergency Prepedness'!C44</f>
        <v>Messenger service and communication.</v>
      </c>
      <c r="V61" s="185" t="str">
        <f>IF('Emergency Prepedness'!L44="","",'Emergency Prepedness'!L44)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(2014)'!L37="", "", 'Camping (2014)'!L37)</f>
        <v/>
      </c>
      <c r="H62" s="63"/>
      <c r="I62" s="63"/>
      <c r="N62" s="63"/>
      <c r="O62" s="313"/>
      <c r="P62" s="315"/>
      <c r="Q62" s="314"/>
      <c r="R62" s="63"/>
      <c r="S62" s="63"/>
      <c r="T62" s="184" t="str">
        <f>'Emergency Prepedness'!B45</f>
        <v>iii</v>
      </c>
      <c r="U62" s="188" t="str">
        <f>'Emergency Prepedness'!C45</f>
        <v>Collection and distribution services.</v>
      </c>
      <c r="V62" s="185" t="str">
        <f>IF('Emergency Prepedness'!L45="","",'Emergency Prepedness'!L45)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IF(Lifesaving!L26="","",Lifesaving!L26)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IF(Swimming!L18="","",Swimming!L18)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(2014)'!L38="", "", 'Camping (2014)'!L38)</f>
        <v/>
      </c>
      <c r="H63" s="63"/>
      <c r="I63" s="63"/>
      <c r="N63" s="63"/>
      <c r="O63" s="184" t="str">
        <f>Cooking!B37</f>
        <v>f</v>
      </c>
      <c r="P63" s="188" t="str">
        <f>Cooking!C37</f>
        <v>Explain how you kept foods safe and free from cross-contamination.</v>
      </c>
      <c r="Q63" s="185" t="str">
        <f>IF(Cooking!L37="","",Cooking!L37)</f>
        <v/>
      </c>
      <c r="R63" s="63"/>
      <c r="S63" s="63"/>
      <c r="T63" s="184" t="str">
        <f>'Emergency Prepedness'!B46</f>
        <v>iv</v>
      </c>
      <c r="U63" s="188" t="str">
        <f>'Emergency Prepedness'!C46</f>
        <v>Group feeding, shelter, and sanitation</v>
      </c>
      <c r="V63" s="185" t="str">
        <f>IF('Emergency Prepedness'!L46="","",'Emergency Prepedness'!L46)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Management'!L43="","",'Personal Management'!L43)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IF(Cooking!L38="","",Cooking!L38)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Prepedness'!L47="","",'Emergency Prepedness'!L47)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IF(Lifesaving!L27="","",Lifesaving!L27)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Management'!L44="","",'Personal Management'!L44)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IF(Cooking!L39="","",Cooking!L39)</f>
        <v/>
      </c>
      <c r="R67" s="66"/>
      <c r="S67" s="66"/>
      <c r="T67" s="184">
        <f>'Emergency Prepedness'!B48</f>
        <v>9</v>
      </c>
      <c r="U67" s="183" t="str">
        <f>'Emergency Prepedness'!C48</f>
        <v>Do ONE of the following:</v>
      </c>
      <c r="V67" s="185" t="str">
        <f>IF('Emergency Prepedness'!L48="","",'Emergency Prepedness'!L48)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Prepedness'!L49="","",'Emergency Prepedness'!L49)</f>
        <v/>
      </c>
      <c r="W68" s="66"/>
      <c r="X68" s="66"/>
      <c r="AB68" s="66"/>
      <c r="AC68" s="66"/>
      <c r="AD68" s="186" t="str">
        <f>Lifesaving!B28</f>
        <v>11a</v>
      </c>
      <c r="AE68" s="183" t="str">
        <f>Lifesaving!C28</f>
        <v>Perform an equipment assist using a buoyant aid.</v>
      </c>
      <c r="AF68" s="187" t="str">
        <f>IF(Lifesaving!L28="","",Lifesaving!L28)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IF(Cooking!L40="","",Cooking!L40)</f>
        <v/>
      </c>
      <c r="R69" s="66"/>
      <c r="S69" s="66"/>
      <c r="T69" s="313"/>
      <c r="U69" s="315"/>
      <c r="V69" s="314"/>
      <c r="W69" s="66"/>
      <c r="X69" s="66"/>
      <c r="AB69" s="66"/>
      <c r="AC69" s="66"/>
      <c r="AD69" s="186" t="str">
        <f>Lifesaving!B29</f>
        <v>11b</v>
      </c>
      <c r="AE69" s="183" t="str">
        <f>Lifesaving!C29</f>
        <v>Perform a front approach and wrist tow.</v>
      </c>
      <c r="AF69" s="187" t="str">
        <f>IF(Lifesaving!L29="","",Lifesaving!L29)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Management'!L45="","",'Personal Management'!L45)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IF(Cooking!L41="","",Cooking!L41)</f>
        <v/>
      </c>
      <c r="R70" s="66"/>
      <c r="S70" s="66"/>
      <c r="T70" s="184" t="str">
        <f>'Emergency Prepedness'!B50</f>
        <v>b</v>
      </c>
      <c r="U70" s="188" t="str">
        <f>'Emergency Prepedness'!C50</f>
        <v>Review or develop a plan of escape for your family in case of fire in your home.</v>
      </c>
      <c r="V70" s="185" t="str">
        <f>IF('Emergency Prepedness'!L50="","",'Emergency Prepedness'!L50)</f>
        <v/>
      </c>
      <c r="W70" s="66"/>
      <c r="X70" s="66"/>
      <c r="AB70" s="66"/>
      <c r="AC70" s="66"/>
      <c r="AD70" s="186" t="str">
        <f>Lifesaving!B30</f>
        <v>11c</v>
      </c>
      <c r="AE70" s="183" t="str">
        <f>Lifesaving!C30</f>
        <v>Perform a rear approach and armpit tow.</v>
      </c>
      <c r="AF70" s="187" t="str">
        <f>IF(Lifesaving!L30="","",Lifesaving!L30)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Prepedness'!L51="","",'Emergency Prepedness'!L51)</f>
        <v/>
      </c>
      <c r="W71" s="66"/>
      <c r="X71" s="66"/>
      <c r="AB71" s="66"/>
      <c r="AC71" s="66"/>
      <c r="AD71" s="186" t="str">
        <f>Lifesaving!B31</f>
        <v>12a</v>
      </c>
      <c r="AE71" s="183" t="str">
        <f>Lifesaving!C31</f>
        <v>Recover a 10-pound weight in 8 to 10 feet of water using a feet first surface dive.</v>
      </c>
      <c r="AF71" s="187" t="str">
        <f>IF(Lifesaving!L31="","",Lifesaving!L31)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IF(Lifesaving!L32="","",Lifesaving!L32)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IF(Cooking!L42="","",Cooking!L42)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IF(Lifesaving!L33="","",Lifesaving!L33)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IF(Lifesaving!L34="","",Lifesaving!L34)</f>
        <v/>
      </c>
      <c r="AG74" s="66"/>
      <c r="AH74" s="66"/>
      <c r="AI74" s="186" t="str">
        <f>'Personal Management'!B46</f>
        <v>a</v>
      </c>
      <c r="AJ74" s="188" t="str">
        <f>'Personal Management'!C46</f>
        <v>Define the project. What is your goal?</v>
      </c>
      <c r="AK74" s="187" t="str">
        <f>IF('Personal Management'!L46="","",'Personal Management'!L46)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IF(Cooking!L43="","",Cooking!L43)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Management'!L47="","",'Personal Management'!L47)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IF(Cooking!L44="","",Cooking!L44)</f>
        <v/>
      </c>
      <c r="R76" s="66"/>
      <c r="S76" s="66"/>
      <c r="W76" s="66"/>
      <c r="X76" s="66"/>
      <c r="AB76" s="66"/>
      <c r="AC76" s="66"/>
      <c r="AD76" s="186" t="str">
        <f>Lifesaving!B35</f>
        <v>14a</v>
      </c>
      <c r="AE76" s="183" t="str">
        <f>Lifesaving!C35</f>
        <v>Explain the signs and symptoms of a spinal injury.</v>
      </c>
      <c r="AF76" s="187" t="str">
        <f>IF(Lifesaving!L35="","",Lifesaving!L35)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IF(Lifesaving!L36="","",Lifesaving!L36)</f>
        <v/>
      </c>
      <c r="AG77" s="98"/>
      <c r="AH77" s="98"/>
      <c r="AI77" s="186" t="str">
        <f>'Personal Management'!B48</f>
        <v>c</v>
      </c>
      <c r="AJ77" s="188" t="str">
        <f>'Personal Management'!C48</f>
        <v>Describe your project.</v>
      </c>
      <c r="AK77" s="187" t="str">
        <f>IF('Personal Management'!L48="","",'Personal Management'!L48)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IF(Lifesaving!L37="","",Lifesaving!L37)</f>
        <v/>
      </c>
      <c r="AG78" s="98"/>
      <c r="AH78" s="98"/>
      <c r="AI78" s="186" t="str">
        <f>'Personal Management'!B49</f>
        <v>d</v>
      </c>
      <c r="AJ78" s="188" t="str">
        <f>'Personal Management'!C49</f>
        <v>Develop a list of resources. Identify how these resources will help you achieve your goal.</v>
      </c>
      <c r="AK78" s="187" t="str">
        <f>IF('Personal Management'!L49="","",'Personal Management'!L49)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IF(Lifesaving!L38="","",Lifesaving!L38)</f>
        <v/>
      </c>
      <c r="AG79" s="98"/>
      <c r="AH79" s="98"/>
      <c r="AI79" s="186" t="str">
        <f>'Personal Management'!B50</f>
        <v>e</v>
      </c>
      <c r="AJ79" s="188" t="str">
        <f>'Personal Management'!C50</f>
        <v>Develop a budget for your project.</v>
      </c>
      <c r="AK79" s="187" t="str">
        <f>IF('Personal Management'!L50="","",'Personal Management'!L50)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IF(Cooking!L45="","",Cooking!L45)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Management'!L51="","",'Personal Management'!L51)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IF(Cooking!L46="","",Cooking!L46)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Management'!L52="","",'Personal Management'!L52)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Community'!L3="", "", 'Citizenship in the Community'!L3)</f>
        <v/>
      </c>
      <c r="H87" s="66"/>
      <c r="I87" s="66"/>
      <c r="J87" s="186">
        <f>Communication!B3</f>
        <v>1</v>
      </c>
      <c r="K87" s="195" t="str">
        <f>Communication!C3</f>
        <v>Do ONE</v>
      </c>
      <c r="L87" s="187" t="str">
        <f>IF(Communication!L3="","",Communication!L3)</f>
        <v/>
      </c>
      <c r="N87" s="66"/>
      <c r="O87" s="313" t="str">
        <f>Cooking!B47</f>
        <v>a</v>
      </c>
      <c r="P87" s="290" t="str">
        <f>Cooking!C47</f>
        <v>Create a shopping list for your meals, showing the amount of food needed to prepare and serve each meal, and the cost for each meal.</v>
      </c>
      <c r="Q87" s="314" t="str">
        <f>IF(Cooking!L47="","",Cooking!L47)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Science'!L3="","",'Environmental Science'!L3)</f>
        <v/>
      </c>
      <c r="W87" s="66"/>
      <c r="X87" s="66"/>
      <c r="Y87" s="313">
        <f>'First Aid'!B3</f>
        <v>1</v>
      </c>
      <c r="Z87" s="290" t="str">
        <f>'First Aid'!C3</f>
        <v>Satisfy your counselor that you have current knowledge of all first-aid requirements for Tenderfoot, Second Class, and First Class ranks.</v>
      </c>
      <c r="AA87" s="314" t="str">
        <f>IF('First Aid'!L3="","",'First Aid'!L3)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Fitness'!L3="","",'Personal Fitness'!L3)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IF(Sustainability!L3="","",Sustainability!L3)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IF(Communication!L4="","",Communication!L4)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IF(Cooking!L48="","",Cooking!L48)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Aid'!L4="","",'First Aid'!L4)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Science'!L4="","",'Environmental Science'!L4)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Community'!L4="", "", 'Citizenship in the Community'!L4)</f>
        <v/>
      </c>
      <c r="H91" s="81"/>
      <c r="I91" s="81"/>
      <c r="J91" s="291"/>
      <c r="K91" s="294"/>
      <c r="L91" s="292"/>
      <c r="N91" s="81"/>
      <c r="O91" s="313"/>
      <c r="P91" s="290"/>
      <c r="Q91" s="314"/>
      <c r="R91" s="81"/>
      <c r="T91" s="321"/>
      <c r="U91" s="174" t="str">
        <f>'Environmental Science'!C5</f>
        <v>• Population</v>
      </c>
      <c r="V91" s="185" t="str">
        <f>IF('Environmental Science'!L5="","",'Environmental Science'!L5)</f>
        <v/>
      </c>
      <c r="W91" s="81"/>
      <c r="Y91" s="313" t="str">
        <f>'First Aid'!B5</f>
        <v>2b</v>
      </c>
      <c r="Z91" s="290" t="str">
        <f>'First Aid'!C5</f>
        <v>Define the term triage. Explain the steps necessary to assess and handle a medical emergency until help arrives.</v>
      </c>
      <c r="AA91" s="314" t="str">
        <f>IF('First Aid'!L5="","",'First Aid'!L5)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Community'!L5="", "", 'Citizenship in the Community'!L5)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IF(Cooking!L49="","",Cooking!L49)</f>
        <v/>
      </c>
      <c r="R92" s="66"/>
      <c r="T92" s="321"/>
      <c r="U92" s="174" t="str">
        <f>'Environmental Science'!C6</f>
        <v>• Community</v>
      </c>
      <c r="V92" s="185" t="str">
        <f>IF('Environmental Science'!L6="","",'Environmental Science'!L6)</f>
        <v/>
      </c>
      <c r="W92" s="66"/>
      <c r="Y92" s="313"/>
      <c r="Z92" s="290"/>
      <c r="AA92" s="314"/>
      <c r="AD92" s="186" t="str">
        <f>'Personal Fitness'!B4</f>
        <v>i</v>
      </c>
      <c r="AE92" s="188" t="str">
        <f>'Personal Fitness'!C4</f>
        <v>Why physical exams are important.</v>
      </c>
      <c r="AF92" s="187" t="str">
        <f>IF('Personal Fitness'!L4="","",'Personal Fitness'!L4)</f>
        <v/>
      </c>
      <c r="AG92" s="66"/>
      <c r="AI92" s="186">
        <f>Sustainability!B4</f>
        <v>2</v>
      </c>
      <c r="AJ92" s="183" t="str">
        <f>Sustainability!C4</f>
        <v>Do A and either B OR C of the following:</v>
      </c>
      <c r="AK92" s="187" t="str">
        <f>IF(Sustainability!L4="","",Sustainability!L4)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Science'!L7="","",'Environmental Science'!L7)</f>
        <v/>
      </c>
      <c r="W93" s="66"/>
      <c r="Y93" s="184" t="str">
        <f>'First Aid'!B6</f>
        <v>2c</v>
      </c>
      <c r="Z93" s="183" t="str">
        <f>'First Aid'!C6</f>
        <v>Explain the standard precautions as applied to blood borne pathogens.</v>
      </c>
      <c r="AA93" s="185" t="str">
        <f>IF('First Aid'!L6="","",'First Aid'!L6)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Fitness'!L5="","",'Personal Fitness'!L5)</f>
        <v/>
      </c>
      <c r="AG93" s="66"/>
      <c r="AI93" s="186"/>
      <c r="AJ93" s="183" t="str">
        <f>Sustainability!C5</f>
        <v>Water</v>
      </c>
      <c r="AK93" s="187" t="str">
        <f>IF(Sustainability!L5="","",Sustainability!L5)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Community'!L6="", "", 'Citizenship in the Community'!L6)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IF(Communication!L5="","",Communication!L5)</f>
        <v/>
      </c>
      <c r="N94" s="66"/>
      <c r="O94" s="313"/>
      <c r="P94" s="290"/>
      <c r="Q94" s="314"/>
      <c r="R94" s="66"/>
      <c r="T94" s="321"/>
      <c r="U94" s="174" t="str">
        <f>'Environmental Science'!C8</f>
        <v>• Biosphere</v>
      </c>
      <c r="V94" s="185" t="str">
        <f>IF('Environmental Science'!L8="","",'Environmental Science'!L8)</f>
        <v/>
      </c>
      <c r="W94" s="66"/>
      <c r="Y94" s="184" t="str">
        <f>'First Aid'!B7</f>
        <v>2d</v>
      </c>
      <c r="Z94" s="183" t="str">
        <f>'First Aid'!C7</f>
        <v>Prepare a first-aid kit for your home. Display and discuss its contents with your counselor.</v>
      </c>
      <c r="AA94" s="185" t="str">
        <f>IF('First Aid'!L7="","",'First Aid'!L7)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IF(Sustainability!L6="","",Sustainability!L6)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Community'!L7="", "", 'Citizenship in the Community'!L7)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IF(Cooking!L50="","",Cooking!L50)</f>
        <v/>
      </c>
      <c r="R95" s="66"/>
      <c r="T95" s="321"/>
      <c r="U95" s="174" t="str">
        <f>'Environmental Science'!C9</f>
        <v>• Symbiosis</v>
      </c>
      <c r="V95" s="185" t="str">
        <f>IF('Environmental Science'!L9="","",'Environmental Science'!L9)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Aid'!L8="","",'First Aid'!L8)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Community'!L8="", "", 'Citizenship in the Community'!L8)</f>
        <v/>
      </c>
      <c r="H96" s="66"/>
      <c r="I96" s="66"/>
      <c r="J96" s="291"/>
      <c r="K96" s="294"/>
      <c r="L96" s="292"/>
      <c r="N96" s="66"/>
      <c r="O96" s="313"/>
      <c r="P96" s="290"/>
      <c r="Q96" s="314"/>
      <c r="R96" s="66"/>
      <c r="T96" s="321"/>
      <c r="U96" s="174" t="str">
        <f>'Environmental Science'!C10</f>
        <v>• Niche</v>
      </c>
      <c r="V96" s="185" t="str">
        <f>IF('Environmental Science'!L10="","",'Environmental Science'!L10)</f>
        <v/>
      </c>
      <c r="W96" s="66"/>
      <c r="Y96" s="313"/>
      <c r="Z96" s="290"/>
      <c r="AA96" s="314"/>
      <c r="AD96" s="186" t="str">
        <f>'Personal Fitness'!B6</f>
        <v>iii</v>
      </c>
      <c r="AE96" s="188" t="str">
        <f>'Personal Fitness'!C6</f>
        <v>Diseases that can be prevented and how.</v>
      </c>
      <c r="AF96" s="187" t="str">
        <f>IF('Personal Fitness'!L6="","",'Personal Fitness'!L6)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Science'!L11="","",'Environmental Science'!L11)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Aid'!L9="","",'First Aid'!L9)</f>
        <v/>
      </c>
      <c r="AD97" s="186" t="str">
        <f>'Personal Fitness'!B7</f>
        <v>iv</v>
      </c>
      <c r="AE97" s="188" t="str">
        <f>'Personal Fitness'!C7</f>
        <v>The seven warning signs of cancer.</v>
      </c>
      <c r="AF97" s="187" t="str">
        <f>IF('Personal Fitness'!L7="","",'Personal Fitness'!L7)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Community'!L9="", "", 'Citizenship in the Community'!L9)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IF(Cooking!L51="","",Cooking!L51)</f>
        <v/>
      </c>
      <c r="R98" s="66"/>
      <c r="T98" s="321"/>
      <c r="U98" s="174" t="str">
        <f>'Environmental Science'!C12</f>
        <v>• Conservation</v>
      </c>
      <c r="V98" s="185" t="str">
        <f>IF('Environmental Science'!L12="","",'Environmental Science'!L12)</f>
        <v/>
      </c>
      <c r="W98" s="66"/>
      <c r="Y98" s="313"/>
      <c r="Z98" s="290"/>
      <c r="AA98" s="314"/>
      <c r="AD98" s="186" t="str">
        <f>'Personal Fitness'!B8</f>
        <v>v</v>
      </c>
      <c r="AE98" s="188" t="str">
        <f>'Personal Fitness'!C8</f>
        <v>The youth risk factors that affect cardiovascular fitness in adulthood.</v>
      </c>
      <c r="AF98" s="187" t="str">
        <f>IF('Personal Fitness'!L8="","",'Personal Fitness'!L8)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Science'!L13="","",'Environmental Science'!L13)</f>
        <v/>
      </c>
      <c r="W99" s="66"/>
      <c r="Y99" s="184" t="str">
        <f>'First Aid'!B10</f>
        <v>3c</v>
      </c>
      <c r="Z99" s="183" t="str">
        <f>'First Aid'!C10</f>
        <v>Explain the use of an automated external defibrillator (AED).</v>
      </c>
      <c r="AA99" s="185" t="str">
        <f>IF('First Aid'!L10="","",'First Aid'!L10)</f>
        <v/>
      </c>
      <c r="AD99" s="291" t="str">
        <f>'Personal Fitness'!B9</f>
        <v>1b</v>
      </c>
      <c r="AE99" s="290" t="str">
        <f>'Personal Fitness'!C9</f>
        <v>Have a dental examination. Get a statement saying that your teeth have been checked and cared for. Tell how to care for your teeth.</v>
      </c>
      <c r="AF99" s="292" t="str">
        <f>IF('Personal Fitness'!L9="","",'Personal Fitness'!L9)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IF(Sustainability!L7="","",Sustainability!L7)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Community'!L10="", "", 'Citizenship in the Community'!L10)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IF(Communication!L6="","",Communication!L6)</f>
        <v/>
      </c>
      <c r="N100" s="66"/>
      <c r="O100" s="313"/>
      <c r="P100" s="290"/>
      <c r="Q100" s="314"/>
      <c r="R100" s="66"/>
      <c r="T100" s="321"/>
      <c r="U100" s="174" t="str">
        <f>'Environmental Science'!C14</f>
        <v>• Endangered species</v>
      </c>
      <c r="V100" s="185" t="str">
        <f>IF('Environmental Science'!L14="","",'Environmental Science'!L14)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Aid'!L11="","",'First Aid'!L11)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Science'!L15="","",'Environmental Science'!L15)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Fitness'!L10="","",'Personal Fitness'!L10)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Community'!L11="", "", 'Citizenship in the Community'!L11)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IF(Cooking!L52="","",Cooking!L52)</f>
        <v/>
      </c>
      <c r="R102" s="66"/>
      <c r="T102" s="321"/>
      <c r="U102" s="174" t="str">
        <f>'Environmental Science'!C16</f>
        <v>• Pollution prevention</v>
      </c>
      <c r="V102" s="185" t="str">
        <f>IF('Environmental Science'!L16="","",'Environmental Science'!L16)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Community'!L12="", "", 'Citizenship in the Community'!L12)</f>
        <v/>
      </c>
      <c r="H103" s="66"/>
      <c r="I103" s="66"/>
      <c r="J103" s="291"/>
      <c r="K103" s="294"/>
      <c r="L103" s="292"/>
      <c r="N103" s="66"/>
      <c r="O103" s="313"/>
      <c r="P103" s="290"/>
      <c r="Q103" s="314"/>
      <c r="R103" s="66"/>
      <c r="T103" s="321"/>
      <c r="U103" s="174" t="str">
        <f>'Environmental Science'!C17</f>
        <v>• Brownfield</v>
      </c>
      <c r="V103" s="185" t="str">
        <f>IF('Environmental Science'!L17="","",'Environmental Science'!L17)</f>
        <v/>
      </c>
      <c r="W103" s="66"/>
      <c r="Y103" s="313" t="str">
        <f>'First Aid'!B12</f>
        <v>3e</v>
      </c>
      <c r="Z103" s="290" t="str">
        <f>'First Aid'!C12</f>
        <v>Explain when a bee sting could be life threatening and what action should be taken for prevention and for first aid.</v>
      </c>
      <c r="AA103" s="314" t="str">
        <f>IF('First Aid'!L12="","",'First Aid'!L12)</f>
        <v/>
      </c>
      <c r="AD103" s="186" t="str">
        <f>'Personal Fitness'!B11</f>
        <v>a</v>
      </c>
      <c r="AE103" s="188" t="str">
        <f>'Personal Fitness'!C11</f>
        <v>Components of personal fitness.</v>
      </c>
      <c r="AF103" s="187" t="str">
        <f>IF('Personal Fitness'!L11="","",'Personal Fitness'!L11)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IF(Sustainability!L8="","",Sustainability!L8)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Community'!L13="", "", 'Citizenship in the Community'!L13)</f>
        <v/>
      </c>
      <c r="H104" s="66"/>
      <c r="I104" s="66"/>
      <c r="J104" s="291"/>
      <c r="K104" s="294"/>
      <c r="L104" s="292"/>
      <c r="N104" s="66"/>
      <c r="O104" s="313"/>
      <c r="P104" s="290"/>
      <c r="Q104" s="314"/>
      <c r="R104" s="66"/>
      <c r="T104" s="321"/>
      <c r="U104" s="174" t="str">
        <f>'Environmental Science'!C18</f>
        <v>• Ozone</v>
      </c>
      <c r="V104" s="185" t="str">
        <f>IF('Environmental Science'!L18="","",'Environmental Science'!L18)</f>
        <v/>
      </c>
      <c r="W104" s="66"/>
      <c r="Y104" s="313"/>
      <c r="Z104" s="290"/>
      <c r="AA104" s="314"/>
      <c r="AD104" s="186" t="str">
        <f>'Personal Fitness'!B12</f>
        <v>b</v>
      </c>
      <c r="AE104" s="188" t="str">
        <f>'Personal Fitness'!C12</f>
        <v>Reasons for being fit in all components.</v>
      </c>
      <c r="AF104" s="187" t="str">
        <f>IF('Personal Fitness'!L12="","",'Personal Fitness'!L12)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IF(Communication!L7="","",Communication!L7)</f>
        <v/>
      </c>
      <c r="N105" s="66"/>
      <c r="R105" s="66"/>
      <c r="T105" s="321"/>
      <c r="U105" s="174" t="str">
        <f>'Environmental Science'!C19</f>
        <v>• Watershed</v>
      </c>
      <c r="V105" s="185" t="str">
        <f>IF('Environmental Science'!L19="","",'Environmental Science'!L19)</f>
        <v/>
      </c>
      <c r="W105" s="66"/>
      <c r="Y105" s="313" t="str">
        <f>'First Aid'!B13</f>
        <v>3f</v>
      </c>
      <c r="Z105" s="290" t="str">
        <f>'First Aid'!C13</f>
        <v>Explain the symptoms of heatstroke and what action should be taken for first aid and for prevention.</v>
      </c>
      <c r="AA105" s="314" t="str">
        <f>IF('First Aid'!L13="","",'First Aid'!L13)</f>
        <v/>
      </c>
      <c r="AD105" s="186" t="str">
        <f>'Personal Fitness'!B13</f>
        <v>c</v>
      </c>
      <c r="AE105" s="188" t="str">
        <f>'Personal Fitness'!C13</f>
        <v>What it means to be mentally healthy.</v>
      </c>
      <c r="AF105" s="187" t="str">
        <f>IF('Personal Fitness'!L13="","",'Personal Fitness'!L13)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Science'!L20="","",'Environmental Science'!L20)</f>
        <v/>
      </c>
      <c r="W106" s="66"/>
      <c r="Y106" s="313"/>
      <c r="Z106" s="290"/>
      <c r="AA106" s="314"/>
      <c r="AD106" s="186" t="str">
        <f>'Personal Fitness'!B14</f>
        <v>d</v>
      </c>
      <c r="AE106" s="188" t="str">
        <f>'Personal Fitness'!C14</f>
        <v>What it means to be physically healthy and fit.</v>
      </c>
      <c r="AF106" s="187" t="str">
        <f>IF('Personal Fitness'!L14="","",'Personal Fitness'!L14)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Community'!L14="", "", 'Citizenship in the Community'!L14)</f>
        <v/>
      </c>
      <c r="H107" s="66"/>
      <c r="I107" s="66"/>
      <c r="J107" s="291"/>
      <c r="K107" s="294"/>
      <c r="L107" s="292"/>
      <c r="N107" s="66"/>
      <c r="O107" s="299"/>
      <c r="P107" s="299"/>
      <c r="Q107" s="299"/>
      <c r="R107" s="66"/>
      <c r="T107" s="321"/>
      <c r="U107" s="174" t="str">
        <f>'Environmental Science'!C21</f>
        <v>• Nonpoint source</v>
      </c>
      <c r="V107" s="185" t="str">
        <f>IF('Environmental Science'!L21="","",'Environmental Science'!L21)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Aid'!L14="","",'First Aid'!L14)</f>
        <v/>
      </c>
      <c r="AD107" s="186" t="str">
        <f>'Personal Fitness'!B15</f>
        <v>e</v>
      </c>
      <c r="AE107" s="188" t="str">
        <f>'Personal Fitness'!C15</f>
        <v>What it means to be socially healthy. Discuss your activity in the areas of healthy social fitness.</v>
      </c>
      <c r="AF107" s="187" t="str">
        <f>IF('Personal Fitness'!L15="","",'Personal Fitness'!L15)</f>
        <v/>
      </c>
      <c r="AG107" s="66"/>
      <c r="AI107" s="186"/>
      <c r="AJ107" s="183" t="str">
        <f>Sustainability!C9</f>
        <v>Food</v>
      </c>
      <c r="AK107" s="187" t="str">
        <f>IF(Sustainability!L9="","",Sustainability!L9)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Community'!L15="", "", 'Citizenship in the Community'!L15)</f>
        <v/>
      </c>
      <c r="H108" s="66"/>
      <c r="I108" s="66"/>
      <c r="J108" s="186">
        <f>Communication!B8</f>
        <v>2</v>
      </c>
      <c r="K108" s="195" t="str">
        <f>Communication!C8</f>
        <v>Do ONE</v>
      </c>
      <c r="L108" s="187" t="str">
        <f>IF(Communication!L8="","",Communication!L8)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IF(Cycling!L3="","",Cycling!L3)</f>
        <v/>
      </c>
      <c r="R108" s="66"/>
      <c r="T108" s="321"/>
      <c r="U108" s="174" t="str">
        <f>'Environmental Science'!C22</f>
        <v>• Hybrid vehicle</v>
      </c>
      <c r="V108" s="185" t="str">
        <f>IF('Environmental Science'!L22="","",'Environmental Science'!L22)</f>
        <v/>
      </c>
      <c r="W108" s="66"/>
      <c r="Y108" s="313"/>
      <c r="Z108" s="290"/>
      <c r="AA108" s="314"/>
      <c r="AD108" s="186" t="str">
        <f>'Personal Fitness'!B16</f>
        <v>f</v>
      </c>
      <c r="AE108" s="188" t="str">
        <f>'Personal Fitness'!C16</f>
        <v>What you can do to prevent social, emotional, or mental problems.</v>
      </c>
      <c r="AF108" s="187" t="str">
        <f>IF('Personal Fitness'!L16="","",'Personal Fitness'!L16)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IF(Sustainability!L10="","",Sustainability!L10)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IF(Communication!L9="","",Communication!L9)</f>
        <v/>
      </c>
      <c r="N109" s="66"/>
      <c r="O109" s="313"/>
      <c r="P109" s="290"/>
      <c r="Q109" s="314"/>
      <c r="R109" s="66"/>
      <c r="T109" s="322"/>
      <c r="U109" s="174" t="str">
        <f>'Environmental Science'!C23</f>
        <v>• Fuel cell</v>
      </c>
      <c r="V109" s="185" t="str">
        <f>IF('Environmental Science'!L23="","",'Environmental Science'!L23)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Fitness'!L17="","",'Personal Fitness'!L17)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Science'!L24="","",'Environmental Science'!L24)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Aid'!L15="","",'First Aid'!L15)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IF(Cycling!L4="","",Cycling!L4)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Science'!L25="","",'Environmental Science'!L25)</f>
        <v/>
      </c>
      <c r="Y111" s="313"/>
      <c r="Z111" s="290"/>
      <c r="AA111" s="314"/>
      <c r="AD111" s="186" t="str">
        <f>'Personal Fitness'!B18</f>
        <v>3b</v>
      </c>
      <c r="AE111" s="183" t="str">
        <f>'Personal Fitness'!C18</f>
        <v>Are you immunized and vaccinated according to the advice of your health-care provider?</v>
      </c>
      <c r="AF111" s="187" t="str">
        <f>IF('Personal Fitness'!L18="","",'Personal Fitness'!L18)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IF(Sustainability!L11="","",Sustainability!L11)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Community'!L16="", "", 'Citizenship in the Community'!L16)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IF(Communication!L10="","",Communication!L10)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Fitness'!L19="","",'Personal Fitness'!L19)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Science'!L26="","",'Environmental Science'!L26)</f>
        <v/>
      </c>
      <c r="W113" s="66"/>
      <c r="Y113" s="313" t="str">
        <f>'First Aid'!B16</f>
        <v>5a</v>
      </c>
      <c r="Z113" s="290" t="str">
        <f>'First Aid'!C16</f>
        <v>Describe the symptoms, proper first-aid procedures, and possible prevention measures for hypothermia</v>
      </c>
      <c r="AA113" s="314" t="str">
        <f>IF('First Aid'!L16="","",'First Aid'!L16)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Community'!L17="", "", 'Citizenship in the Community'!L17)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Fitness'!L20="","",'Personal Fitness'!L20)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IF(Sustainability!L12="","",Sustainability!L12)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IF(Communication!L11="","",Communication!L11)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IF(Cycling!L5="","",Cycling!L5)</f>
        <v/>
      </c>
      <c r="R115" s="66"/>
      <c r="T115" s="184" t="str">
        <f>'Environmental Science'!B27</f>
        <v>A3</v>
      </c>
      <c r="U115" s="183" t="str">
        <f>'Environmental Science'!C27</f>
        <v>Discuss what is an ecosystem. Tell how it is maintained in nature and how it survives.</v>
      </c>
      <c r="V115" s="185" t="str">
        <f>IF('Environmental Science'!L27="","",'Environmental Science'!L27)</f>
        <v/>
      </c>
      <c r="W115" s="66"/>
      <c r="Y115" s="313" t="str">
        <f>'First Aid'!B17</f>
        <v>5b</v>
      </c>
      <c r="Z115" s="290" t="str">
        <f>'First Aid'!C17</f>
        <v>Describe the symptoms, proper first-aid procedures, and possible prevention measures for convulsion/seizure</v>
      </c>
      <c r="AA115" s="314" t="str">
        <f>IF('First Aid'!L17="","",'First Aid'!L17)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Community'!L18="", "", 'Citizenship in the Community'!L18)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IF(Communication!L12="","",Communication!L12)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Science'!L28="","",'Environmental Science'!L28)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Fitness'!L21="","",'Personal Fitness'!L21)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Community'!L19="", "", 'Citizenship in the Community'!L19)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IF(Cycling!L6="","",Cycling!L6)</f>
        <v/>
      </c>
      <c r="R117" s="63"/>
      <c r="T117" s="313"/>
      <c r="U117" s="290"/>
      <c r="V117" s="314"/>
      <c r="W117" s="63"/>
      <c r="Y117" s="313" t="str">
        <f>'First Aid'!B18</f>
        <v>5c</v>
      </c>
      <c r="Z117" s="290" t="str">
        <f>'First Aid'!C18</f>
        <v>Describe the symptoms, proper first-aid procedures, and possible prevention measures for frostbite</v>
      </c>
      <c r="AA117" s="314" t="str">
        <f>IF('First Aid'!L18="","",'First Aid'!L18)</f>
        <v/>
      </c>
      <c r="AD117" s="291"/>
      <c r="AE117" s="290"/>
      <c r="AF117" s="292"/>
      <c r="AG117" s="63"/>
      <c r="AI117" s="186"/>
      <c r="AJ117" s="183" t="str">
        <f>Sustainability!C13</f>
        <v>Community</v>
      </c>
      <c r="AK117" s="187" t="str">
        <f>IF(Sustainability!L13="","",Sustainability!L13)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Science'!L29="","",'Environmental Science'!L29)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Fitness'!L22="","",'Personal Fitness'!L22)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IF(Sustainability!L14="","",Sustainability!L14)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IF(Cycling!L7="","",Cycling!L7)</f>
        <v/>
      </c>
      <c r="R119" s="63"/>
      <c r="T119" s="313"/>
      <c r="U119" s="290"/>
      <c r="V119" s="314"/>
      <c r="W119" s="63"/>
      <c r="Y119" s="313" t="str">
        <f>'First Aid'!B19</f>
        <v>5d</v>
      </c>
      <c r="Z119" s="290" t="str">
        <f>'First Aid'!C19</f>
        <v>Describe the symptoms, proper first-aid procedures, and possible prevention measures for dehydration</v>
      </c>
      <c r="AA119" s="314" t="str">
        <f>IF('First Aid'!L19="","",'First Aid'!L19)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Fitness'!L23="","",'Personal Fitness'!L23)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Community'!L20="", "", 'Citizenship in the Community'!L20)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IF(Communication!L13="","",Communication!L13)</f>
        <v/>
      </c>
      <c r="N121" s="63"/>
      <c r="O121" s="184" t="str">
        <f>Cycling!B8</f>
        <v>3a</v>
      </c>
      <c r="P121" s="183" t="str">
        <f>Cycling!C8</f>
        <v>Show all points that need regular lubrication</v>
      </c>
      <c r="Q121" s="185" t="str">
        <f>IF(Cycling!L8="","",Cycling!L8)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Aid'!L20="","",'First Aid'!L20)</f>
        <v/>
      </c>
      <c r="AD121" s="186" t="str">
        <f>'Personal Fitness'!B24</f>
        <v>3h</v>
      </c>
      <c r="AE121" s="183" t="str">
        <f>'Personal Fitness'!C24</f>
        <v>Do you sleep well at night and wake up feeling ready to start the new day?</v>
      </c>
      <c r="AF121" s="187" t="str">
        <f>IF('Personal Fitness'!L24="","",'Personal Fitness'!L24)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IF(Cycling!L9="","",Cycling!L9)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Science'!L30="","",'Environmental Science'!L30)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Fitness'!L25="","",'Personal Fitness'!L25)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IF(Sustainability!L15="","",Sustainability!L15)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IF(Cycling!L10="","",Cycling!L10)</f>
        <v/>
      </c>
      <c r="R123" s="63"/>
      <c r="T123" s="313"/>
      <c r="U123" s="290"/>
      <c r="V123" s="314"/>
      <c r="W123" s="63"/>
      <c r="Y123" s="184" t="str">
        <f>'First Aid'!B21</f>
        <v>5f</v>
      </c>
      <c r="Z123" s="183" t="str">
        <f>'First Aid'!C21</f>
        <v>Describe the symptoms, proper first-aid procedures, and possible prevention measures for burns</v>
      </c>
      <c r="AA123" s="185" t="str">
        <f>IF('First Aid'!L21="","",'First Aid'!L21)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IF(Cycling!L11="","",Cycling!L11)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Science'!L31="","",'Environmental Science'!L31)</f>
        <v/>
      </c>
      <c r="W124" s="63"/>
      <c r="Y124" s="313" t="str">
        <f>'First Aid'!B22</f>
        <v>5g</v>
      </c>
      <c r="Z124" s="290" t="str">
        <f>'First Aid'!C22</f>
        <v>Describe the symptoms, proper first-aid procedures, and possible prevention measures for abdominal pain</v>
      </c>
      <c r="AA124" s="314" t="str">
        <f>IF('First Aid'!L22="","",'First Aid'!L22)</f>
        <v/>
      </c>
      <c r="AD124" s="186" t="str">
        <f>'Personal Fitness'!B26</f>
        <v>3j</v>
      </c>
      <c r="AE124" s="183" t="str">
        <f>'Personal Fitness'!C26</f>
        <v>Do you spend quality time with your family and friends in social and recreational activities?</v>
      </c>
      <c r="AF124" s="187" t="str">
        <f>IF('Personal Fitness'!L26="","",'Personal Fitness'!L26)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IF(Communication!L14="","",Communication!L14)</f>
        <v/>
      </c>
      <c r="N125" s="63"/>
      <c r="O125" s="313">
        <f>Cycling!B12</f>
        <v>5</v>
      </c>
      <c r="P125" s="290" t="str">
        <f>Cycling!C12</f>
        <v>Show how to repair a flat by removing the tire, replacing or patching the tube, and remounting the tire.</v>
      </c>
      <c r="Q125" s="314" t="str">
        <f>IF(Cycling!L12="","",Cycling!L12)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Fitness'!L27="","",'Personal Fitness'!L27)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IF(Sustainability!L16="","",Sustainability!L16)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Science'!L32="","",'Environmental Science'!L32)</f>
        <v/>
      </c>
      <c r="Y126" s="313" t="str">
        <f>'First Aid'!B23</f>
        <v>5h</v>
      </c>
      <c r="Z126" s="290" t="str">
        <f>'First Aid'!C23</f>
        <v>Describe the symptoms, proper first-aid procedures, and possible prevention measures for loosened teeth</v>
      </c>
      <c r="AA126" s="314" t="str">
        <f>IF('First Aid'!L23="","",'First Aid'!L23)</f>
        <v/>
      </c>
      <c r="AD126" s="186" t="str">
        <f>'Personal Fitness'!B28</f>
        <v>4a</v>
      </c>
      <c r="AE126" s="183" t="str">
        <f>'Personal Fitness'!C28</f>
        <v>Explain the components of physical fitness.</v>
      </c>
      <c r="AF126" s="187" t="str">
        <f>IF('Personal Fitness'!L28="","",'Personal Fitness'!L28)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IF(Cycling!L13="","",Cycling!L13)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Fitness'!L29="","",'Personal Fitness'!L29)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Nation'!L3="", "", 'Citizenship in the Nation'!L3)</f>
        <v/>
      </c>
      <c r="J128" s="186">
        <f>Communication!B15</f>
        <v>7</v>
      </c>
      <c r="K128" s="195" t="str">
        <f>Communication!C15</f>
        <v>Do ONE</v>
      </c>
      <c r="L128" s="187" t="str">
        <f>IF(Communication!L15="","",Communication!L15)</f>
        <v/>
      </c>
      <c r="O128" s="313">
        <f>Cycling!B14</f>
        <v>7</v>
      </c>
      <c r="P128" s="290" t="str">
        <f>Cycling!C14</f>
        <v>Using the BSA buddy system, complete all the requirements for ONE of the following options: road biking OR mountain biking</v>
      </c>
      <c r="Q128" s="314" t="str">
        <f>IF(Cycling!L14="","",Cycling!L14)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Science'!L33="","",'Environmental Science'!L33)</f>
        <v/>
      </c>
      <c r="Y128" s="313" t="str">
        <f>'First Aid'!B24</f>
        <v>5i</v>
      </c>
      <c r="Z128" s="290" t="str">
        <f>'First Aid'!C24</f>
        <v>Describe the symptoms, proper first-aid procedures, and possible prevention measures for knocked out tooth</v>
      </c>
      <c r="AA128" s="314" t="str">
        <f>IF('First Aid'!L24="","",'First Aid'!L24)</f>
        <v/>
      </c>
      <c r="AD128" s="186" t="str">
        <f>'Personal Fitness'!B30</f>
        <v>4c</v>
      </c>
      <c r="AE128" s="183" t="str">
        <f>'Personal Fitness'!C30</f>
        <v>Explain the need to have a balance in all four components of physical fitness.</v>
      </c>
      <c r="AF128" s="187" t="str">
        <f>IF('Personal Fitness'!L30="","",'Personal Fitness'!L30)</f>
        <v/>
      </c>
      <c r="AI128" s="186"/>
      <c r="AJ128" s="183" t="str">
        <f>Sustainability!C17</f>
        <v>Energy</v>
      </c>
      <c r="AK128" s="187" t="str">
        <f>IF(Sustainability!L17="","",Sustainability!L17)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IF(Communication!L16="","",Communication!L16)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Fitness'!L31="","",'Personal Fitness'!L31)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IF(Sustainability!L18="","",Sustainability!L18)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Nation'!L4="", "", 'Citizenship in the Nation'!L4)</f>
        <v/>
      </c>
      <c r="H130" s="2"/>
      <c r="I130" s="2"/>
      <c r="J130" s="291"/>
      <c r="K130" s="294"/>
      <c r="L130" s="292"/>
      <c r="N130" s="2"/>
      <c r="O130" s="184" t="str">
        <f>Cycling!B15</f>
        <v>7A</v>
      </c>
      <c r="P130" s="183" t="str">
        <f>Cycling!C15</f>
        <v>Road Biking</v>
      </c>
      <c r="Q130" s="185" t="str">
        <f>IF(Cycling!L15="","",Cycling!L15)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Aid'!L25="","",'First Aid'!L25)</f>
        <v/>
      </c>
      <c r="AB130" s="2"/>
      <c r="AC130" s="2"/>
      <c r="AD130" s="186" t="str">
        <f>'Personal Fitness'!B32</f>
        <v>5a</v>
      </c>
      <c r="AE130" s="183" t="str">
        <f>'Personal Fitness'!C32</f>
        <v>Explain the importance of good nutrition.</v>
      </c>
      <c r="AF130" s="187" t="str">
        <f>IF('Personal Fitness'!L32="","",'Personal Fitness'!L32)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Nation'!L5="", "", 'Citizenship in the Nation'!L5)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IF(Communication!L17="","",Communication!L17)</f>
        <v/>
      </c>
      <c r="N131" s="2"/>
      <c r="O131" s="184">
        <f>Cycling!B16</f>
        <v>1</v>
      </c>
      <c r="P131" s="188" t="str">
        <f>Cycling!C16</f>
        <v>Take a road test with your counselor and demonstrate the following:</v>
      </c>
      <c r="Q131" s="185" t="str">
        <f>IF(Cycling!L16="","",Cycling!L16)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Science'!L34="","",'Environmental Science'!L34)</f>
        <v/>
      </c>
      <c r="W131" s="2"/>
      <c r="X131" s="2"/>
      <c r="Y131" s="313"/>
      <c r="Z131" s="290"/>
      <c r="AA131" s="314"/>
      <c r="AB131" s="2"/>
      <c r="AC131" s="2"/>
      <c r="AD131" s="186" t="str">
        <f>'Personal Fitness'!B33</f>
        <v>5b</v>
      </c>
      <c r="AE131" s="183" t="str">
        <f>'Personal Fitness'!C33</f>
        <v>Explain what good nutrition means to you.</v>
      </c>
      <c r="AF131" s="187" t="str">
        <f>IF('Personal Fitness'!L33="","",'Personal Fitness'!L33)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IF(Cycling!L17="","",Cycling!L17)</f>
        <v/>
      </c>
      <c r="R132" s="2"/>
      <c r="S132" s="2"/>
      <c r="T132" s="313"/>
      <c r="U132" s="290"/>
      <c r="V132" s="314"/>
      <c r="W132" s="2"/>
      <c r="X132" s="2"/>
      <c r="Y132" s="184">
        <f>'First Aid'!B26</f>
        <v>6</v>
      </c>
      <c r="Z132" s="183" t="str">
        <f>'First Aid'!C26</f>
        <v>Do TWO of the following</v>
      </c>
      <c r="AA132" s="185" t="str">
        <f>IF('First Aid'!L26="","",'First Aid'!L26)</f>
        <v/>
      </c>
      <c r="AB132" s="2"/>
      <c r="AC132" s="2"/>
      <c r="AD132" s="186" t="str">
        <f>'Personal Fitness'!B34</f>
        <v>5c</v>
      </c>
      <c r="AE132" s="183" t="str">
        <f>'Personal Fitness'!C34</f>
        <v>Explain how good nutrition is related to the other components of personal fitness.</v>
      </c>
      <c r="AF132" s="187" t="str">
        <f>IF('Personal Fitness'!L34="","",'Personal Fitness'!L34)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IF(Cycling!L18="","",Cycling!L18)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Aid'!L27="","",'First Aid'!L27)</f>
        <v/>
      </c>
      <c r="AB133" s="2"/>
      <c r="AC133" s="2"/>
      <c r="AD133" s="186" t="str">
        <f>'Personal Fitness'!B35</f>
        <v>5d</v>
      </c>
      <c r="AE133" s="183" t="str">
        <f>'Personal Fitness'!C35</f>
        <v>Explain the three components of a sound weight (fat) control program.</v>
      </c>
      <c r="AF133" s="187" t="str">
        <f>IF('Personal Fitness'!L35="","",'Personal Fitness'!L35)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Nation'!L6="", "", 'Citizenship in the Nation'!L6)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Science'!L35="","",'Environmental Science'!L35)</f>
        <v/>
      </c>
      <c r="W134" s="2"/>
      <c r="X134" s="2"/>
      <c r="Y134" s="313"/>
      <c r="Z134" s="315"/>
      <c r="AA134" s="314"/>
      <c r="AB134" s="2"/>
      <c r="AC134" s="2"/>
      <c r="AD134" s="291">
        <f>'Personal Fitness'!B36</f>
        <v>6</v>
      </c>
      <c r="AE134" s="183" t="str">
        <f>'Personal Fitness'!C36</f>
        <v>Record your abilities on the following tests:</v>
      </c>
      <c r="AF134" s="187" t="str">
        <f>IF('Personal Fitness'!L36="","",'Personal Fitness'!L36)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IF(Sustainability!L19="","",Sustainability!L19)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IF(Cycling!L19="","",Cycling!L19)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Aid'!L28="","",'First Aid'!L28)</f>
        <v/>
      </c>
      <c r="AB135" s="2"/>
      <c r="AC135" s="2"/>
      <c r="AD135" s="291"/>
      <c r="AE135" s="183" t="str">
        <f>'Personal Fitness'!C37</f>
        <v>Aerobic - run 9 minutes OR 1 mile.</v>
      </c>
      <c r="AF135" s="187" t="str">
        <f>IF('Personal Fitness'!L37="","",'Personal Fitness'!L37)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Nation'!L7="", "", 'Citizenship in the Nation'!L7)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IF(Communication!L18="","",Communication!L18)</f>
        <v/>
      </c>
      <c r="N136" s="2"/>
      <c r="O136" s="184" t="str">
        <f>Cycling!B20</f>
        <v>d</v>
      </c>
      <c r="P136" s="198" t="str">
        <f>Cycling!C20</f>
        <v>Demonstrate appropriate actions at a right-turn only lane when you are continuing straight.</v>
      </c>
      <c r="Q136" s="185" t="str">
        <f>IF(Cycling!L20="","",Cycling!L20)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Science'!L36="","",'Environmental Science'!L36)</f>
        <v/>
      </c>
      <c r="W136" s="2"/>
      <c r="X136" s="2"/>
      <c r="Y136" s="313"/>
      <c r="Z136" s="315"/>
      <c r="AA136" s="314"/>
      <c r="AB136" s="2"/>
      <c r="AC136" s="2"/>
      <c r="AD136" s="291"/>
      <c r="AE136" s="183" t="str">
        <f>'Personal Fitness'!C38</f>
        <v>Flexibility - Distance stretched on 4th attempt of a sit and reach.</v>
      </c>
      <c r="AF136" s="187" t="str">
        <f>IF('Personal Fitness'!L38="","",'Personal Fitness'!L38)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IF(Cycling!L21="","",Cycling!L21)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Aid'!L29="","",'First Aid'!L29)</f>
        <v/>
      </c>
      <c r="AB137" s="2"/>
      <c r="AC137" s="2"/>
      <c r="AD137" s="291"/>
      <c r="AE137" s="183" t="str">
        <f>'Personal Fitness'!C39</f>
        <v>Strength - Sit-ups done correctly in 60 seconds.</v>
      </c>
      <c r="AF137" s="187" t="str">
        <f>IF('Personal Fitness'!L39="","",'Personal Fitness'!L39)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Nation'!L8="", "", 'Citizenship in the Nation'!L8)</f>
        <v/>
      </c>
      <c r="H138" s="2"/>
      <c r="I138" s="2"/>
      <c r="J138" s="291"/>
      <c r="K138" s="294"/>
      <c r="L138" s="292"/>
      <c r="N138" s="2"/>
      <c r="O138" s="184" t="str">
        <f>Cycling!B22</f>
        <v>f</v>
      </c>
      <c r="P138" s="198" t="str">
        <f>Cycling!C22</f>
        <v>Cross railroad tracks properly.</v>
      </c>
      <c r="Q138" s="185" t="str">
        <f>IF(Cycling!L22="","",Cycling!L22)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Science'!L37="","",'Environmental Science'!L37)</f>
        <v/>
      </c>
      <c r="W138" s="2"/>
      <c r="X138" s="2"/>
      <c r="Y138" s="313"/>
      <c r="Z138" s="315"/>
      <c r="AA138" s="314"/>
      <c r="AB138" s="2"/>
      <c r="AC138" s="2"/>
      <c r="AD138" s="291"/>
      <c r="AE138" s="183" t="str">
        <f>'Personal Fitness'!C40</f>
        <v>Strength - Pull-ups done correctly in 60 seconds.</v>
      </c>
      <c r="AF138" s="187" t="str">
        <f>IF('Personal Fitness'!L40="","",'Personal Fitness'!L40)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IF(Communication!L19="","",Communication!L19)</f>
        <v/>
      </c>
      <c r="N139" s="2"/>
      <c r="O139" s="184">
        <f>Cycling!B23</f>
        <v>2</v>
      </c>
      <c r="P139" s="188" t="str">
        <f>Cycling!C23</f>
        <v>Avoiding main highways, take the following rides:</v>
      </c>
      <c r="Q139" s="185" t="str">
        <f>IF(Cycling!L23="","",Cycling!L23)</f>
        <v/>
      </c>
      <c r="R139" s="2"/>
      <c r="S139" s="2"/>
      <c r="T139" s="313"/>
      <c r="U139" s="290"/>
      <c r="V139" s="314"/>
      <c r="W139" s="2"/>
      <c r="X139" s="2"/>
      <c r="Y139" s="184">
        <f>'First Aid'!B30</f>
        <v>7</v>
      </c>
      <c r="Z139" s="183" t="str">
        <f>'First Aid'!C30</f>
        <v>Teach another Scout a first-aid skill selected by your counselor.</v>
      </c>
      <c r="AA139" s="185" t="str">
        <f>IF('First Aid'!L30="","",'First Aid'!L30)</f>
        <v/>
      </c>
      <c r="AB139" s="2"/>
      <c r="AC139" s="2"/>
      <c r="AD139" s="291"/>
      <c r="AE139" s="183" t="str">
        <f>'Personal Fitness'!C41</f>
        <v>Strength - Push-ups done correctly in 60 seconds.</v>
      </c>
      <c r="AF139" s="187" t="str">
        <f>IF('Personal Fitness'!L41="","",'Personal Fitness'!L41)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IF(Sustainability!L20="","",Sustainability!L20)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IF(Cycling!L24="","",Cycling!L24)</f>
        <v/>
      </c>
      <c r="R140" s="2"/>
      <c r="S140" s="2"/>
      <c r="T140" s="313"/>
      <c r="U140" s="290"/>
      <c r="V140" s="314"/>
      <c r="W140" s="2"/>
      <c r="X140" s="2"/>
      <c r="Y140" s="109"/>
      <c r="Z140" s="181"/>
      <c r="AA140" s="98"/>
      <c r="AB140" s="2"/>
      <c r="AC140" s="2"/>
      <c r="AD140" s="291"/>
      <c r="AE140" s="183" t="str">
        <f>'Personal Fitness'!C42</f>
        <v>Body Composition - right arm.</v>
      </c>
      <c r="AF140" s="187" t="str">
        <f>IF('Personal Fitness'!L42="","",'Personal Fitness'!L42)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Nation'!L9="", "", 'Citizenship in the Nation'!L9)</f>
        <v/>
      </c>
      <c r="H141" s="2"/>
      <c r="I141" s="2"/>
      <c r="J141" s="291"/>
      <c r="K141" s="295"/>
      <c r="L141" s="292"/>
      <c r="N141" s="2"/>
      <c r="O141" s="184" t="str">
        <f>Cycling!B25</f>
        <v>b</v>
      </c>
      <c r="P141" s="198" t="str">
        <f>Cycling!C25</f>
        <v>Two of 15 miles each.</v>
      </c>
      <c r="Q141" s="185" t="str">
        <f>IF(Cycling!L25="","",Cycling!L25)</f>
        <v/>
      </c>
      <c r="R141" s="2"/>
      <c r="S141" s="2"/>
      <c r="T141" s="313"/>
      <c r="U141" s="290"/>
      <c r="V141" s="314"/>
      <c r="W141" s="2"/>
      <c r="X141" s="2"/>
      <c r="Y141" s="109"/>
      <c r="Z141" s="181"/>
      <c r="AA141" s="98"/>
      <c r="AB141" s="2"/>
      <c r="AC141" s="2"/>
      <c r="AD141" s="291"/>
      <c r="AE141" s="183" t="str">
        <f>'Personal Fitness'!C43</f>
        <v>Body Composition - shoulders.</v>
      </c>
      <c r="AF141" s="187" t="str">
        <f>IF('Personal Fitness'!L43="","",'Personal Fitness'!L43)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IF(Communication!L20="","",Communication!L20)</f>
        <v/>
      </c>
      <c r="N142" s="2"/>
      <c r="O142" s="184" t="str">
        <f>Cycling!B26</f>
        <v>c</v>
      </c>
      <c r="P142" s="198" t="str">
        <f>Cycling!C26</f>
        <v>Two of 25 miles each.</v>
      </c>
      <c r="Q142" s="185" t="str">
        <f>IF(Cycling!L26="","",Cycling!L26)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Science'!L38="","",'Environmental Science'!L38)</f>
        <v/>
      </c>
      <c r="W142" s="2"/>
      <c r="X142" s="2"/>
      <c r="Y142" s="109"/>
      <c r="Z142" s="181"/>
      <c r="AA142" s="98"/>
      <c r="AB142" s="2"/>
      <c r="AC142" s="2"/>
      <c r="AD142" s="291"/>
      <c r="AE142" s="183" t="str">
        <f>'Personal Fitness'!C44</f>
        <v>Body Composition - chest.</v>
      </c>
      <c r="AF142" s="187" t="str">
        <f>IF('Personal Fitness'!L44="","",'Personal Fitness'!L44)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IF(Cycling!L27="","",Cycling!L27)</f>
        <v/>
      </c>
      <c r="R143" s="2"/>
      <c r="S143" s="2"/>
      <c r="T143" s="313"/>
      <c r="U143" s="290"/>
      <c r="V143" s="314"/>
      <c r="W143" s="2"/>
      <c r="X143" s="2"/>
      <c r="Y143" s="109"/>
      <c r="Z143" s="181"/>
      <c r="AA143" s="98"/>
      <c r="AB143" s="2"/>
      <c r="AC143" s="2"/>
      <c r="AD143" s="291"/>
      <c r="AE143" s="183" t="str">
        <f>'Personal Fitness'!C45</f>
        <v>Body Composition - abdomen.</v>
      </c>
      <c r="AF143" s="187" t="str">
        <f>IF('Personal Fitness'!L45="","",'Personal Fitness'!L45)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Nation'!L10="", "", 'Citizenship in the Nation'!L10)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IF(Cycling!L28="","",Cycling!L28)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Fitness'!L46="","",'Personal Fitness'!L46)</f>
        <v/>
      </c>
      <c r="AG144" s="2"/>
      <c r="AH144" s="2"/>
      <c r="AI144" s="186"/>
      <c r="AJ144" s="183" t="str">
        <f>Sustainability!C21</f>
        <v>Stuff</v>
      </c>
      <c r="AK144" s="187" t="str">
        <f>IF(Sustainability!L21="","",Sustainability!L21)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Science'!L39="","",'Environmental Science'!L39)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Fitness'!L47="","",'Personal Fitness'!L47)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IF(Sustainability!L22="","",Sustainability!L22)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IF(Cycling!L29="","",Cycling!L29)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Nation'!L11="", "", 'Citizenship in the Nation'!L11)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Nation'!L12="", "", 'Citizenship in the Nation'!L12)</f>
        <v/>
      </c>
      <c r="H148" s="2"/>
      <c r="I148" s="2"/>
      <c r="J148" s="168"/>
      <c r="K148" s="35"/>
      <c r="L148" s="98"/>
      <c r="N148" s="2"/>
      <c r="O148" s="184" t="str">
        <f>Cycling!B30</f>
        <v>7B</v>
      </c>
      <c r="P148" s="183" t="str">
        <f>Cycling!C30</f>
        <v>Mountain Biking</v>
      </c>
      <c r="Q148" s="185" t="str">
        <f>IF(Cycling!L30="","",Cycling!L30)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Science'!L40="","",'Environmental Science'!L40)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IF(Sustainability!L23="","",Sustainability!L23)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Nation'!L13="", "", 'Citizenship in the Nation'!L13)</f>
        <v/>
      </c>
      <c r="H149" s="2"/>
      <c r="I149" s="2"/>
      <c r="J149" s="168"/>
      <c r="K149" s="35"/>
      <c r="L149" s="98"/>
      <c r="N149" s="2"/>
      <c r="O149" s="184">
        <f>Cycling!B31</f>
        <v>1</v>
      </c>
      <c r="P149" s="188" t="str">
        <f>Cycling!C31</f>
        <v>Take a trail ride with your counselor and demonstrate the following:</v>
      </c>
      <c r="Q149" s="185" t="str">
        <f>IF(Cycling!L31="","",Cycling!L31)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Fitness'!L48="","",'Personal Fitness'!L48)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Nation'!L14="", "", 'Citizenship in the Nation'!L14)</f>
        <v/>
      </c>
      <c r="H150" s="2"/>
      <c r="I150" s="2"/>
      <c r="J150" s="168"/>
      <c r="K150" s="35"/>
      <c r="L150" s="98"/>
      <c r="N150" s="2"/>
      <c r="O150" s="184" t="str">
        <f>Cycling!B32</f>
        <v>a</v>
      </c>
      <c r="P150" s="198" t="str">
        <f>Cycling!C32</f>
        <v>Properly mount, pedal, and brake, including emergency stops.</v>
      </c>
      <c r="Q150" s="185" t="str">
        <f>IF(Cycling!L32="","",Cycling!L32)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IF(Sustainability!L24="","",Sustainability!L24)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Nation'!L15="", "", 'Citizenship in the Nation'!L15)</f>
        <v/>
      </c>
      <c r="H151" s="2"/>
      <c r="I151" s="2"/>
      <c r="J151" s="168"/>
      <c r="K151" s="35"/>
      <c r="L151" s="98"/>
      <c r="N151" s="2"/>
      <c r="O151" s="184" t="str">
        <f>Cycling!B33</f>
        <v>b</v>
      </c>
      <c r="P151" s="198" t="str">
        <f>Cycling!C33</f>
        <v>Show shifting skills as applicable to climbs and obstacles.</v>
      </c>
      <c r="Q151" s="185" t="str">
        <f>IF(Cycling!L33="","",Cycling!L33)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Science'!L41="","",'Environmental Science'!L41)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Nation'!L16="", "", 'Citizenship in the Nation'!L16)</f>
        <v/>
      </c>
      <c r="H152" s="2"/>
      <c r="I152" s="2"/>
      <c r="J152" s="168"/>
      <c r="K152" s="35"/>
      <c r="L152" s="98"/>
      <c r="N152" s="2"/>
      <c r="O152" s="184" t="str">
        <f>Cycling!B34</f>
        <v>c</v>
      </c>
      <c r="P152" s="198" t="str">
        <f>Cycling!C34</f>
        <v>Show proper trail etiquette to hikers and other cyclists, including when to yield the right-of-way.</v>
      </c>
      <c r="Q152" s="185" t="str">
        <f>IF(Cycling!L34="","",Cycling!L34)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Nation'!L17="", "", 'Citizenship in the Nation'!L17)</f>
        <v/>
      </c>
      <c r="H153" s="2"/>
      <c r="I153" s="2"/>
      <c r="J153" s="168"/>
      <c r="K153" s="35"/>
      <c r="L153" s="98"/>
      <c r="N153" s="2"/>
      <c r="O153" s="184" t="str">
        <f>Cycling!B35</f>
        <v>d</v>
      </c>
      <c r="P153" s="198" t="str">
        <f>Cycling!C35</f>
        <v>Show proper technique for riding up and down hills.</v>
      </c>
      <c r="Q153" s="185" t="str">
        <f>IF(Cycling!L35="","",Cycling!L35)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IF(Cycling!L36="","",Cycling!L36)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Science'!L42="","",'Environmental Science'!L42)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IF(Cycling!L37="","",Cycling!L37)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Science'!L43="","",'Environmental Science'!L43)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Nation'!L18="", "", 'Citizenship in the Nation'!L18)</f>
        <v/>
      </c>
      <c r="H157" s="2"/>
      <c r="I157" s="2"/>
      <c r="J157" s="168"/>
      <c r="K157" s="35"/>
      <c r="L157" s="98"/>
      <c r="N157" s="2"/>
      <c r="O157" s="184">
        <f>Cycling!B38</f>
        <v>2</v>
      </c>
      <c r="P157" s="188" t="str">
        <f>Cycling!C38</f>
        <v>Describe the rules of trail riding, including how to know when a trail is unsuitable for riding.</v>
      </c>
      <c r="Q157" s="185" t="str">
        <f>IF(Cycling!L38="","",Cycling!L38)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Fitness'!L49="","",'Personal Fitness'!L49)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Nation'!L19="", "", 'Citizenship in the Nation'!L19)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IF(Cycling!L39="","",Cycling!L39)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IF(Cycling!L40="","",Cycling!L40)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Science'!L44="","",'Environmental Science'!L44)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IF(Cycling!L41="","",Cycling!L41)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IF(Cycling!L42="","",Cycling!L42)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IF(Cycling!L43="","",Cycling!L43)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indexed="29"/>
  </sheetPr>
  <dimension ref="A1:AV180"/>
  <sheetViews>
    <sheetView showGridLines="0" view="pageBreakPreview" zoomScaleNormal="85" zoomScaleSheetLayoutView="100" zoomScalePageLayoutView="55" workbookViewId="0" xr3:uid="{D979DC6D-665A-5B40-B235-9A07D260EAB6}">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(2014)'!M3="", "", 'Camping (2014)'!M3)</f>
        <v/>
      </c>
      <c r="H3" s="63"/>
      <c r="I3" s="63"/>
      <c r="J3" s="297">
        <f>'Citizenship in the World'!B3</f>
        <v>1</v>
      </c>
      <c r="K3" s="296" t="str">
        <f>'Citizenship in the World'!C3</f>
        <v>Explain what citizenship in the world means to you and what you think it takes to be a good world citizen.</v>
      </c>
      <c r="L3" s="298" t="str">
        <f>IF('Citizenship in the World'!M3="","",'Citizenship in the World'!M3)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IF(Cooking!M3="","",Cooking!M3)</f>
        <v/>
      </c>
      <c r="R3" s="63"/>
      <c r="S3" s="63"/>
      <c r="T3" s="184">
        <f>'Emergency Prepedness'!B3</f>
        <v>1</v>
      </c>
      <c r="U3" s="183" t="str">
        <f>'Emergency Prepedness'!C3</f>
        <v>Earn the First Aid merit badge.</v>
      </c>
      <c r="V3" s="185" t="str">
        <f>IF('Emergency Prepedness'!M3="","",'Emergency Prepedness'!M3)</f>
        <v/>
      </c>
      <c r="W3" s="63"/>
      <c r="X3" s="63"/>
      <c r="Y3" s="184" t="str">
        <f>'Environmental Science'!B45</f>
        <v>G3</v>
      </c>
      <c r="Z3" s="183" t="str">
        <f>'Environmental Science'!C45</f>
        <v>Hive a swarm OR divide at least one colony of honey bees.  Explain how a hive is constructed.</v>
      </c>
      <c r="AA3" s="185" t="str">
        <f>IF('Environmental Science'!M45="","",'Environmental Science'!M45)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(2016)'!M3="","",'Hiking (2016)'!M3)</f>
        <v/>
      </c>
      <c r="AG3" s="63"/>
      <c r="AH3" s="63"/>
      <c r="AI3" s="186" t="str">
        <f>'Personal Management'!B3</f>
        <v>1a.</v>
      </c>
      <c r="AJ3" s="183" t="str">
        <f>'Personal Management'!C3</f>
        <v>Choose an item that your family might want to purchase that is considered a major expense.</v>
      </c>
      <c r="AK3" s="187" t="str">
        <f>IF('Personal Management'!M3="","",'Personal Management'!M3)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Prepedness'!M4="","",'Emergency Prepedness'!M4)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Science'!M46="","",'Environmental Science'!M46)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Management'!M4="","",'Personal Management'!M4)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(2014)'!M4="", "", 'Camping (2014)'!M4)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World'!M4="","",'Citizenship in the World'!M4)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(2016)'!M4="","",'Hiking (2016)'!M4)</f>
        <v/>
      </c>
      <c r="AG5" s="63"/>
      <c r="AH5" s="63"/>
      <c r="AI5" s="186" t="str">
        <f>'Personal Management'!B5</f>
        <v>i</v>
      </c>
      <c r="AJ5" s="188" t="str">
        <f>'Personal Management'!C5</f>
        <v>Discuss the plan with your merit badge counselor.</v>
      </c>
      <c r="AK5" s="187" t="str">
        <f>IF('Personal Management'!M5="","",'Personal Management'!M5)</f>
        <v/>
      </c>
      <c r="AL5" s="63"/>
      <c r="AM5" s="63"/>
      <c r="AN5" s="291"/>
      <c r="AO5" s="290"/>
      <c r="AP5" s="292"/>
      <c r="AQ5" s="63"/>
    </row>
    <row r="6" spans="1:43" ht="12.75" customHeight="1" x14ac:dyDescent="0.15">
      <c r="A6" s="71" t="s">
        <v>80</v>
      </c>
      <c r="B6" s="178" t="s">
        <v>15</v>
      </c>
      <c r="C6" s="72" t="str">
        <f>'Camping (2014)'!M2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IF(Cooking!M4="","",Cooking!M4)</f>
        <v/>
      </c>
      <c r="R6" s="78"/>
      <c r="S6" s="78"/>
      <c r="T6" s="184" t="str">
        <f>'Emergency Prepedness'!B5</f>
        <v>i</v>
      </c>
      <c r="U6" s="188" t="str">
        <f>'Emergency Prepedness'!C5</f>
        <v>Prepare for emergency situations.</v>
      </c>
      <c r="V6" s="185" t="str">
        <f>IF('Emergency Prepedness'!M5="","",'Emergency Prepedness'!M5)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Science'!M47="","",'Environmental Science'!M47)</f>
        <v/>
      </c>
      <c r="AB6" s="78"/>
      <c r="AC6" s="78"/>
      <c r="AD6" s="291"/>
      <c r="AE6" s="290"/>
      <c r="AF6" s="292"/>
      <c r="AG6" s="78"/>
      <c r="AH6" s="78"/>
      <c r="AI6" s="186" t="str">
        <f>'Personal Management'!B6</f>
        <v>ii</v>
      </c>
      <c r="AJ6" s="188" t="str">
        <f>'Personal Management'!C6</f>
        <v>Discuss the plan with your family.</v>
      </c>
      <c r="AK6" s="187" t="str">
        <f>IF('Personal Management'!M6="","",'Personal Management'!M6)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Community'!M2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Prepedness'!M6="","",'Emergency Prepedness'!M6)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Management'!M7="","",'Personal Management'!M7)</f>
        <v/>
      </c>
      <c r="AL7" s="78"/>
      <c r="AM7" s="78"/>
      <c r="AN7" s="291"/>
      <c r="AO7" s="315"/>
      <c r="AP7" s="292"/>
      <c r="AQ7" s="78"/>
    </row>
    <row r="8" spans="1:43" ht="12.75" customHeight="1" x14ac:dyDescent="0.15">
      <c r="A8" s="71" t="s">
        <v>76</v>
      </c>
      <c r="B8" s="178" t="s">
        <v>35</v>
      </c>
      <c r="C8" s="72" t="str">
        <f>'Citizenship in the Nation'!M2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(2014)'!M5="", "", 'Camping (2014)'!M5)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World'!M5="","",'Citizenship in the World'!M5)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IF(Cooking!M5="","",Cooking!M5)</f>
        <v/>
      </c>
      <c r="R8" s="78"/>
      <c r="S8" s="78"/>
      <c r="T8" s="184" t="str">
        <f>'Emergency Prepedness'!B7</f>
        <v>iii</v>
      </c>
      <c r="U8" s="188" t="str">
        <f>'Emergency Prepedness'!C7</f>
        <v>Recover from emergency situations.</v>
      </c>
      <c r="V8" s="185" t="str">
        <f>IF('Emergency Prepedness'!M7="","",'Emergency Prepedness'!M7)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(2016)'!M5="","",'Hiking (2016)'!M5)</f>
        <v/>
      </c>
      <c r="AG8" s="78"/>
      <c r="AH8" s="78"/>
      <c r="AI8" s="186" t="str">
        <f>'Personal Management'!B8</f>
        <v>1c</v>
      </c>
      <c r="AJ8" s="183" t="str">
        <f>'Personal Management'!C8</f>
        <v>Develop a written shopping strategy for the purchase identified in requirement 1a.</v>
      </c>
      <c r="AK8" s="187" t="str">
        <f>IF('Personal Management'!M8="","",'Personal Management'!M8)</f>
        <v/>
      </c>
      <c r="AL8" s="78"/>
      <c r="AM8" s="78"/>
      <c r="AN8" s="291"/>
      <c r="AO8" s="315"/>
      <c r="AP8" s="292"/>
      <c r="AQ8" s="78"/>
    </row>
    <row r="9" spans="1:43" ht="12.75" customHeight="1" x14ac:dyDescent="0.15">
      <c r="A9" s="71" t="s">
        <v>81</v>
      </c>
      <c r="B9" s="178" t="s">
        <v>38</v>
      </c>
      <c r="C9" s="72" t="str">
        <f>'Citizenship in the World'!M2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Prepedness'!M8="","",'Emergency Prepedness'!M8)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Management'!M9="","",'Personal Management'!M9)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Communication!M2</f>
        <v/>
      </c>
      <c r="D10" s="78"/>
      <c r="E10" s="304">
        <f>'Camping (2014)'!B6</f>
        <v>3</v>
      </c>
      <c r="F10" s="300" t="str">
        <f>'Camping (2014)'!C6</f>
        <v>Make a written plan for an overnight trek and show how to get to your camping spot using a topographical map and either a compass OR GPS receiver.</v>
      </c>
      <c r="G10" s="302" t="str">
        <f>IF('Camping (2014)'!M6="", "", 'Camping (2014)'!M6)</f>
        <v/>
      </c>
      <c r="H10" s="78"/>
      <c r="I10" s="78"/>
      <c r="J10" s="297"/>
      <c r="K10" s="296"/>
      <c r="L10" s="298"/>
      <c r="N10" s="78"/>
      <c r="O10" s="313" t="str">
        <f>Cooking!B6</f>
        <v>1d</v>
      </c>
      <c r="P10" s="290" t="str">
        <f>Cooking!C6</f>
        <v>Describe the following food-related illnesses and tell what you can do to help prevent each from happening:</v>
      </c>
      <c r="Q10" s="314" t="str">
        <f>IF(Cooking!M6="","",Cooking!M6)</f>
        <v/>
      </c>
      <c r="R10" s="78"/>
      <c r="S10" s="78"/>
      <c r="T10" s="184" t="str">
        <f>'Emergency Prepedness'!B9</f>
        <v>v</v>
      </c>
      <c r="U10" s="188" t="str">
        <f>'Emergency Prepedness'!C9</f>
        <v>Mitigate losses in emergency situations.</v>
      </c>
      <c r="V10" s="185" t="str">
        <f>IF('Emergency Prepedness'!M9="","",'Emergency Prepedness'!M9)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Science'!M48="","",'Environmental Science'!M48)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Management'!M10="","",'Personal Management'!M10)</f>
        <v/>
      </c>
      <c r="AL10" s="78"/>
      <c r="AM10" s="78"/>
      <c r="AN10" s="291"/>
      <c r="AO10" s="315"/>
      <c r="AP10" s="292"/>
      <c r="AQ10" s="78"/>
    </row>
    <row r="11" spans="1:43" ht="12.75" customHeight="1" x14ac:dyDescent="0.15">
      <c r="A11" s="71" t="s">
        <v>3</v>
      </c>
      <c r="B11" s="178" t="s">
        <v>808</v>
      </c>
      <c r="C11" s="72" t="str">
        <f>Cooking!M2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World'!M6="","",'Citizenship in the World'!M6)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Prepedness'!M10="","",'Emergency Prepedness'!M10)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(2016)'!M6="","",'Hiking (2016)'!M6)</f>
        <v/>
      </c>
      <c r="AG11" s="78"/>
      <c r="AH11" s="78"/>
      <c r="AI11" s="291"/>
      <c r="AJ11" s="315"/>
      <c r="AK11" s="292"/>
      <c r="AL11" s="78"/>
      <c r="AM11" s="78"/>
      <c r="AN11" s="291"/>
      <c r="AO11" s="315"/>
      <c r="AP11" s="292"/>
      <c r="AQ11" s="78"/>
    </row>
    <row r="12" spans="1:43" ht="12.75" customHeight="1" x14ac:dyDescent="0.15">
      <c r="A12" s="71" t="s">
        <v>85</v>
      </c>
      <c r="B12" s="178" t="s">
        <v>26</v>
      </c>
      <c r="C12" s="72" t="str">
        <f>Cycling!M2</f>
        <v/>
      </c>
      <c r="D12" s="78"/>
      <c r="E12" s="297" t="str">
        <f>'Camping (2014)'!B7</f>
        <v>4a</v>
      </c>
      <c r="F12" s="296" t="str">
        <f>'Camping (2014)'!C7</f>
        <v>Make a duty roster showing how your patrol is organized for an actual overnight campout.  List assignments for each member.</v>
      </c>
      <c r="G12" s="298" t="str">
        <f>IF('Camping (2014)'!M7="", "", 'Camping (2014)'!M7)</f>
        <v/>
      </c>
      <c r="H12" s="78"/>
      <c r="I12" s="78"/>
      <c r="J12" s="297"/>
      <c r="K12" s="296"/>
      <c r="L12" s="298"/>
      <c r="N12" s="78"/>
      <c r="O12" s="313"/>
      <c r="P12" s="188" t="str">
        <f>Cooking!C7</f>
        <v>1) Salmonella</v>
      </c>
      <c r="Q12" s="185" t="str">
        <f>IF(Cooking!M7="","",Cooking!M7)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Prepedness'!M2</f>
        <v/>
      </c>
      <c r="D13" s="78"/>
      <c r="E13" s="297"/>
      <c r="F13" s="296"/>
      <c r="G13" s="298"/>
      <c r="H13" s="78"/>
      <c r="I13" s="78"/>
      <c r="J13" s="190">
        <f>'Citizenship in the World'!B7</f>
        <v>4</v>
      </c>
      <c r="K13" s="189" t="str">
        <f>'Citizenship in the World'!C7</f>
        <v>Do TWO of the following</v>
      </c>
      <c r="L13" s="191" t="str">
        <f>IF('Citizenship in the World'!M7="","",'Citizenship in the World'!M7)</f>
        <v/>
      </c>
      <c r="N13" s="78"/>
      <c r="O13" s="313"/>
      <c r="P13" s="188" t="str">
        <f>Cooking!C8</f>
        <v>2) Staphylococcal aureus (staph)</v>
      </c>
      <c r="Q13" s="185" t="str">
        <f>IF(Cooking!M8="","",Cooking!M8)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Management'!M11="","",'Personal Management'!M11)</f>
        <v/>
      </c>
      <c r="AL13" s="78"/>
      <c r="AM13" s="78"/>
      <c r="AN13" s="291"/>
      <c r="AO13" s="315"/>
      <c r="AP13" s="292"/>
      <c r="AQ13" s="78"/>
    </row>
    <row r="14" spans="1:43" ht="12.75" customHeight="1" x14ac:dyDescent="0.15">
      <c r="A14" s="71" t="s">
        <v>97</v>
      </c>
      <c r="B14" s="178" t="s">
        <v>28</v>
      </c>
      <c r="C14" s="72" t="str">
        <f>'Environmental Science'!M2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(2014)'!M8="", "", 'Camping (2014)'!M8)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World'!M8="","",'Citizenship in the World'!M8)</f>
        <v/>
      </c>
      <c r="N14" s="78"/>
      <c r="O14" s="313"/>
      <c r="P14" s="188" t="str">
        <f>Cooking!C9</f>
        <v>3) Escherichia coli (E. coli)</v>
      </c>
      <c r="Q14" s="185" t="str">
        <f>IF(Cooking!M9="","",Cooking!M9)</f>
        <v/>
      </c>
      <c r="R14" s="78"/>
      <c r="S14" s="78"/>
      <c r="T14" s="184" t="str">
        <f>'Emergency Prepedness'!B11</f>
        <v>i</v>
      </c>
      <c r="U14" s="188" t="str">
        <f>'Emergency Prepedness'!C11</f>
        <v>Home kitchen fire.</v>
      </c>
      <c r="V14" s="185" t="str">
        <f>IF('Emergency Prepedness'!M11="","",'Emergency Prepedness'!M11)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Life'!M2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World'!M9="","",'Citizenship in the World'!M9)</f>
        <v/>
      </c>
      <c r="N15" s="78"/>
      <c r="O15" s="313"/>
      <c r="P15" s="188" t="str">
        <f>Cooking!C10</f>
        <v>4) Clostridium botulinum (Botulism)</v>
      </c>
      <c r="Q15" s="185" t="str">
        <f>IF(Cooking!M10="","",Cooking!M10)</f>
        <v/>
      </c>
      <c r="R15" s="78"/>
      <c r="S15" s="78"/>
      <c r="T15" s="184" t="str">
        <f>'Emergency Prepedness'!B12</f>
        <v>ii</v>
      </c>
      <c r="U15" s="188" t="str">
        <f>'Emergency Prepedness'!C12</f>
        <v>Home basement/storage room/garage fire.</v>
      </c>
      <c r="V15" s="185" t="str">
        <f>IF('Emergency Prepedness'!M12="","",'Emergency Prepedness'!M12)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(2016)'!M7="","",'Hiking (2016)'!M7)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Aid'!M2</f>
        <v/>
      </c>
      <c r="D16" s="78"/>
      <c r="E16" s="297" t="str">
        <f>'Camping (2014)'!B9</f>
        <v>5a</v>
      </c>
      <c r="F16" s="296" t="str">
        <f>'Camping (2014)'!C9</f>
        <v>Prepare a list of clothing you would need for overnight campouts in both warm and cold weather.  Explain the term "layering".</v>
      </c>
      <c r="G16" s="298" t="str">
        <f>IF('Camping (2014)'!M9="", "", 'Camping (2014)'!M9)</f>
        <v/>
      </c>
      <c r="H16" s="78"/>
      <c r="I16" s="78"/>
      <c r="J16" s="297"/>
      <c r="K16" s="306"/>
      <c r="L16" s="298"/>
      <c r="N16" s="78"/>
      <c r="O16" s="313"/>
      <c r="P16" s="188" t="str">
        <f>Cooking!C11</f>
        <v>5) Campylobacter jejuni</v>
      </c>
      <c r="Q16" s="185" t="str">
        <f>IF(Cooking!M11="","",Cooking!M11)</f>
        <v/>
      </c>
      <c r="R16" s="78"/>
      <c r="S16" s="78"/>
      <c r="T16" s="184" t="str">
        <f>'Emergency Prepedness'!B13</f>
        <v>iii</v>
      </c>
      <c r="U16" s="188" t="str">
        <f>'Emergency Prepedness'!C13</f>
        <v>Explosion in the home.</v>
      </c>
      <c r="V16" s="185" t="str">
        <f>IF('Emergency Prepedness'!M13="","",'Emergency Prepedness'!M13)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Science'!M49="","",'Environmental Science'!M49)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(2016)'!M2</f>
        <v/>
      </c>
      <c r="D17" s="63"/>
      <c r="E17" s="297"/>
      <c r="F17" s="296"/>
      <c r="G17" s="298"/>
      <c r="H17" s="63"/>
      <c r="I17" s="63"/>
      <c r="J17" s="297"/>
      <c r="K17" s="306"/>
      <c r="L17" s="298"/>
      <c r="N17" s="63"/>
      <c r="O17" s="313"/>
      <c r="P17" s="188" t="str">
        <f>Cooking!C12</f>
        <v>6) Hepatitis</v>
      </c>
      <c r="Q17" s="185" t="str">
        <f>IF(Cooking!M12="","",Cooking!M12)</f>
        <v/>
      </c>
      <c r="R17" s="63"/>
      <c r="S17" s="63"/>
      <c r="T17" s="184" t="str">
        <f>'Emergency Prepedness'!B14</f>
        <v>iv</v>
      </c>
      <c r="U17" s="188" t="str">
        <f>'Emergency Prepedness'!C14</f>
        <v>Automobile crash.</v>
      </c>
      <c r="V17" s="185" t="str">
        <f>IF('Emergency Prepedness'!M14="","",'Emergency Prepedness'!M14)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Management'!M12="","",'Personal Management'!M12)</f>
        <v/>
      </c>
      <c r="AL17" s="63"/>
      <c r="AM17" s="63"/>
      <c r="AN17" s="291"/>
      <c r="AO17" s="315"/>
      <c r="AP17" s="292"/>
      <c r="AQ17" s="63"/>
    </row>
    <row r="18" spans="1:48" ht="12.75" customHeight="1" x14ac:dyDescent="0.15">
      <c r="A18" s="71" t="s">
        <v>92</v>
      </c>
      <c r="B18" s="178" t="s">
        <v>22</v>
      </c>
      <c r="C18" s="72" t="str">
        <f>Lifesaving!M2</f>
        <v/>
      </c>
      <c r="D18" s="63"/>
      <c r="E18" s="297" t="str">
        <f>'Camping (2014)'!B10</f>
        <v>5b</v>
      </c>
      <c r="F18" s="296" t="str">
        <f>'Camping (2014)'!C10</f>
        <v>Discuss the footwear for different kinds of weather and how the right footwear is important for protecting your feet.</v>
      </c>
      <c r="G18" s="298" t="str">
        <f>IF('Camping (2014)'!M10="", "", 'Camping (2014)'!M10)</f>
        <v/>
      </c>
      <c r="H18" s="63"/>
      <c r="I18" s="63"/>
      <c r="J18" s="297"/>
      <c r="K18" s="306"/>
      <c r="L18" s="298"/>
      <c r="N18" s="63"/>
      <c r="O18" s="313"/>
      <c r="P18" s="188" t="str">
        <f>Cooking!C13</f>
        <v>7) Listeria monocytogenes</v>
      </c>
      <c r="Q18" s="185" t="str">
        <f>IF(Cooking!M13="","",Cooking!M13)</f>
        <v/>
      </c>
      <c r="R18" s="63"/>
      <c r="S18" s="63"/>
      <c r="T18" s="184" t="str">
        <f>'Emergency Prepedness'!B15</f>
        <v>v</v>
      </c>
      <c r="U18" s="188" t="str">
        <f>'Emergency Prepedness'!C15</f>
        <v>Food-borne disease (food poisoning).</v>
      </c>
      <c r="V18" s="185" t="str">
        <f>IF('Emergency Prepedness'!M15="","",'Emergency Prepedness'!M15)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Science'!M50="","",'Environmental Science'!M50)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(2016)'!M8="","",'Hiking (2016)'!M8)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Fitness'!M2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World'!M10="","",'Citizenship in the World'!M10)</f>
        <v/>
      </c>
      <c r="N19" s="63"/>
      <c r="O19" s="313"/>
      <c r="P19" s="188" t="str">
        <f>Cooking!C14</f>
        <v>8) Cryptosporidium</v>
      </c>
      <c r="Q19" s="185" t="str">
        <f>IF(Cooking!M14="","",Cooking!M14)</f>
        <v/>
      </c>
      <c r="R19" s="63"/>
      <c r="S19" s="63"/>
      <c r="T19" s="184" t="str">
        <f>'Emergency Prepedness'!B16</f>
        <v>vi</v>
      </c>
      <c r="U19" s="188" t="str">
        <f>'Emergency Prepedness'!C16</f>
        <v>Fire or explosion in a public place.</v>
      </c>
      <c r="V19" s="185" t="str">
        <f>IF('Emergency Prepedness'!M16="","",'Emergency Prepedness'!M16)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Management'!M2</f>
        <v/>
      </c>
      <c r="D20" s="63"/>
      <c r="E20" s="190" t="str">
        <f>'Camping (2014)'!B11</f>
        <v>5c</v>
      </c>
      <c r="F20" s="189" t="str">
        <f>'Camping (2014)'!C11</f>
        <v>Explain the proper care and storage of camping equipment.</v>
      </c>
      <c r="G20" s="191" t="str">
        <f>IF('Camping (2014)'!M11="", "", 'Camping (2014)'!M11)</f>
        <v/>
      </c>
      <c r="H20" s="63"/>
      <c r="I20" s="63"/>
      <c r="J20" s="297"/>
      <c r="K20" s="306"/>
      <c r="L20" s="298"/>
      <c r="N20" s="63"/>
      <c r="O20" s="313"/>
      <c r="P20" s="188" t="str">
        <f>Cooking!C15</f>
        <v>9) Norovirus</v>
      </c>
      <c r="Q20" s="185" t="str">
        <f>IF(Cooking!M15="","",Cooking!M15)</f>
        <v/>
      </c>
      <c r="R20" s="63"/>
      <c r="S20" s="63"/>
      <c r="T20" s="184" t="str">
        <f>'Emergency Prepedness'!B17</f>
        <v>vii</v>
      </c>
      <c r="U20" s="188" t="str">
        <f>'Emergency Prepedness'!C17</f>
        <v>Vehicle stalled in the desert.</v>
      </c>
      <c r="V20" s="185" t="str">
        <f>IF('Emergency Prepedness'!M17="","",'Emergency Prepedness'!M17)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Management'!M13="","",'Personal Management'!M13)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Sustainability!M2</f>
        <v/>
      </c>
      <c r="D21" s="63"/>
      <c r="E21" s="194" t="str">
        <f>'Camping (2014)'!B12</f>
        <v>5d</v>
      </c>
      <c r="F21" s="192" t="str">
        <f>'Camping (2014)'!C12</f>
        <v>List the outdoor essentials necessary for any campout, and explain why each item is needed.</v>
      </c>
      <c r="G21" s="193" t="str">
        <f>IF('Camping (2014)'!M12="", "", 'Camping (2014)'!M12)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IF(Cooking!M16="","",Cooking!M16)</f>
        <v/>
      </c>
      <c r="R21" s="63"/>
      <c r="S21" s="63"/>
      <c r="T21" s="184" t="str">
        <f>'Emergency Prepedness'!B18</f>
        <v>viii</v>
      </c>
      <c r="U21" s="188" t="str">
        <f>'Emergency Prepedness'!C18</f>
        <v>Vehicle trapped in a blizzard.</v>
      </c>
      <c r="V21" s="185" t="str">
        <f>IF('Emergency Prepedness'!M18="","",'Emergency Prepedness'!M18)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(2016)'!M9="","",'Hiking (2016)'!M9)</f>
        <v/>
      </c>
      <c r="AG21" s="63"/>
      <c r="AH21" s="63"/>
      <c r="AI21" s="186" t="str">
        <f>'Personal Management'!B14</f>
        <v>a</v>
      </c>
      <c r="AJ21" s="188" t="str">
        <f>'Personal Management'!C14</f>
        <v>The emotions you feel when you receive money.</v>
      </c>
      <c r="AK21" s="187" t="str">
        <f>IF('Personal Management'!M14="","",'Personal Management'!M14)</f>
        <v/>
      </c>
      <c r="AL21" s="63"/>
      <c r="AM21" s="63"/>
      <c r="AN21" s="291"/>
      <c r="AO21" s="315"/>
      <c r="AP21" s="292"/>
      <c r="AQ21" s="63"/>
    </row>
    <row r="22" spans="1:48" ht="12.75" customHeight="1" x14ac:dyDescent="0.15">
      <c r="A22" s="71" t="s">
        <v>89</v>
      </c>
      <c r="B22" s="178" t="s">
        <v>88</v>
      </c>
      <c r="C22" s="72" t="str">
        <f>Swimming!M2</f>
        <v/>
      </c>
      <c r="D22" s="73"/>
      <c r="E22" s="297" t="str">
        <f>'Camping (2014)'!B13</f>
        <v>5e</v>
      </c>
      <c r="F22" s="296" t="str">
        <f>'Camping (2014)'!C13</f>
        <v>Present yourself to your Scoutmaster with your pack for inspection.  Be correctly clothed and equipped for an overnight campout.</v>
      </c>
      <c r="G22" s="298" t="str">
        <f>IF('Camping (2014)'!M13="", "", 'Camping (2014)'!M13)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Prepedness'!M19="","",'Emergency Prepedness'!M19)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Management'!M15="","",'Personal Management'!M15)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IF(Cooking!M17="","",Cooking!M17)</f>
        <v/>
      </c>
      <c r="R23" s="74"/>
      <c r="S23" s="74"/>
      <c r="T23" s="184" t="str">
        <f>'Emergency Prepedness'!B20</f>
        <v>x</v>
      </c>
      <c r="U23" s="188" t="str">
        <f>'Emergency Prepedness'!C20</f>
        <v>Mountain/backcountry accident.</v>
      </c>
      <c r="V23" s="185" t="str">
        <f>IF('Emergency Prepedness'!M20="","",'Emergency Prepedness'!M20)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Management'!M16="","",'Personal Management'!M16)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(2014)'!M14="", "", 'Camping (2014)'!M14)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Prepedness'!M21="","",'Emergency Prepedness'!M21)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Life'!M3="","",'Family Life'!M3)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IF(Cooking!M18="","",Cooking!M18)</f>
        <v/>
      </c>
      <c r="R25" s="78"/>
      <c r="S25" s="78"/>
      <c r="T25" s="184" t="str">
        <f>'Emergency Prepedness'!B22</f>
        <v>xii</v>
      </c>
      <c r="U25" s="188" t="str">
        <f>'Emergency Prepedness'!C22</f>
        <v>Gas leak in a home or a building.</v>
      </c>
      <c r="V25" s="185" t="str">
        <f>IF('Emergency Prepedness'!M22="","",'Emergency Prepedness'!M22)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Management'!M17="","",'Personal Management'!M17)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(2014)'!M15="", "", 'Camping (2014)'!M15)</f>
        <v/>
      </c>
      <c r="H26" s="78"/>
      <c r="I26" s="78"/>
      <c r="J26" s="297"/>
      <c r="K26" s="306"/>
      <c r="L26" s="298"/>
      <c r="N26" s="78"/>
      <c r="O26" s="313"/>
      <c r="P26" s="188" t="str">
        <f>Cooking!C19</f>
        <v>2) Vegetables</v>
      </c>
      <c r="Q26" s="185" t="str">
        <f>IF(Cooking!M19="","",Cooking!M19)</f>
        <v/>
      </c>
      <c r="R26" s="78"/>
      <c r="S26" s="78"/>
      <c r="T26" s="184" t="str">
        <f>'Emergency Prepedness'!B23</f>
        <v>xiii</v>
      </c>
      <c r="U26" s="188" t="str">
        <f>'Emergency Prepedness'!C23</f>
        <v>Tornado or hurricane.</v>
      </c>
      <c r="V26" s="185" t="str">
        <f>IF('Emergency Prepedness'!M23="","",'Emergency Prepedness'!M23)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Management'!M18="","",'Personal Management'!M18)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IF(Cooking!M20="","",Cooking!M20)</f>
        <v/>
      </c>
      <c r="R27" s="78"/>
      <c r="S27" s="78"/>
      <c r="T27" s="184" t="str">
        <f>'Emergency Prepedness'!B24</f>
        <v>xiv</v>
      </c>
      <c r="U27" s="188" t="str">
        <f>'Emergency Prepedness'!C24</f>
        <v>Major flood.</v>
      </c>
      <c r="V27" s="185" t="str">
        <f>IF('Emergency Prepedness'!M24="","",'Emergency Prepedness'!M24)</f>
        <v/>
      </c>
      <c r="W27" s="78"/>
      <c r="X27" s="78"/>
      <c r="Y27" s="313">
        <f>'Family Life'!B4</f>
        <v>2</v>
      </c>
      <c r="Z27" s="290" t="str">
        <f>'Family Life'!C4</f>
        <v>List several reasons why you are important to your family and discuss this with your parents or guardians and with your merit badge counselor.</v>
      </c>
      <c r="AA27" s="314" t="str">
        <f>IF('Family Life'!M4="","",'Family Life'!M4)</f>
        <v/>
      </c>
      <c r="AB27" s="78"/>
      <c r="AC27" s="78"/>
      <c r="AD27" s="186" t="str">
        <f>Lifesaving!B3</f>
        <v>1a</v>
      </c>
      <c r="AE27" s="183" t="str">
        <f>Lifesaving!C3</f>
        <v>Complete 2nd Class requirements 5a - 5d, and 1st Class requirements 6a - 6e</v>
      </c>
      <c r="AF27" s="187" t="str">
        <f>IF(Lifesaving!M3="","",Lifesaving!M3)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(2014)'!M16="", "", 'Camping (2014)'!M16)</f>
        <v/>
      </c>
      <c r="H28" s="78"/>
      <c r="I28" s="78"/>
      <c r="J28" s="297"/>
      <c r="K28" s="306"/>
      <c r="L28" s="298"/>
      <c r="N28" s="78"/>
      <c r="O28" s="313"/>
      <c r="P28" s="188" t="str">
        <f>Cooking!C21</f>
        <v>4) Proteins</v>
      </c>
      <c r="Q28" s="185" t="str">
        <f>IF(Cooking!M21="","",Cooking!M21)</f>
        <v/>
      </c>
      <c r="R28" s="78"/>
      <c r="S28" s="78"/>
      <c r="T28" s="184" t="str">
        <f>'Emergency Prepedness'!B25</f>
        <v>xv</v>
      </c>
      <c r="U28" s="188" t="str">
        <f>'Emergency Prepedness'!C25</f>
        <v>Toxic chemical spills and releases.</v>
      </c>
      <c r="V28" s="185" t="str">
        <f>IF('Emergency Prepedness'!M25="","",'Emergency Prepedness'!M25)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IF(Lifesaving!M4="","",Lifesaving!M4)</f>
        <v/>
      </c>
      <c r="AG28" s="78"/>
      <c r="AH28" s="78"/>
      <c r="AI28" s="186" t="str">
        <f>'Personal Management'!B19</f>
        <v>f</v>
      </c>
      <c r="AJ28" s="188" t="str">
        <f>'Personal Management'!C19</f>
        <v>Your understanding of what happens when you put money into a savings account.</v>
      </c>
      <c r="AK28" s="187" t="str">
        <f>IF('Personal Management'!M19="","",'Personal Management'!M19)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(2014)'!M17="", "", 'Camping (2014)'!M17)</f>
        <v/>
      </c>
      <c r="H29" s="78"/>
      <c r="I29" s="78"/>
      <c r="J29" s="190" t="str">
        <f>'Citizenship in the World'!B11</f>
        <v>5a</v>
      </c>
      <c r="K29" s="189" t="str">
        <f>'Citizenship in the World'!C11</f>
        <v>Discuss the differences between constitutional and no constitutional governments.</v>
      </c>
      <c r="L29" s="191" t="str">
        <f>IF('Citizenship in the World'!M11="","",'Citizenship in the World'!M11)</f>
        <v/>
      </c>
      <c r="N29" s="78"/>
      <c r="O29" s="313"/>
      <c r="P29" s="188" t="str">
        <f>Cooking!C22</f>
        <v>5) Dairy</v>
      </c>
      <c r="Q29" s="185" t="str">
        <f>IF(Cooking!M22="","",Cooking!M22)</f>
        <v/>
      </c>
      <c r="R29" s="78"/>
      <c r="S29" s="78"/>
      <c r="T29" s="184" t="str">
        <f>'Emergency Prepedness'!B26</f>
        <v>xvi</v>
      </c>
      <c r="U29" s="188" t="str">
        <f>'Emergency Prepedness'!C26</f>
        <v>Nuclear power plant emergency.</v>
      </c>
      <c r="V29" s="185" t="str">
        <f>IF('Emergency Prepedness'!M26="","",'Emergency Prepedness'!M26)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Life'!M5="","",'Family Life'!M5)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Management'!M20="","",'Personal Management'!M20)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World'!M12="","",'Citizenship in the World'!M12)</f>
        <v/>
      </c>
      <c r="N30" s="78"/>
      <c r="O30" s="184" t="str">
        <f>Cooking!B23</f>
        <v>2b</v>
      </c>
      <c r="P30" s="183" t="str">
        <f>Cooking!C23</f>
        <v>Explain why you should limit your intake of oils and sugars.</v>
      </c>
      <c r="Q30" s="185" t="str">
        <f>IF(Cooking!M23="","",Cooking!M23)</f>
        <v/>
      </c>
      <c r="R30" s="78"/>
      <c r="S30" s="78"/>
      <c r="T30" s="184" t="str">
        <f>'Emergency Prepedness'!B27</f>
        <v>xvii</v>
      </c>
      <c r="U30" s="188" t="str">
        <f>'Emergency Prepedness'!C27</f>
        <v>Avalanche (Snowslide or rockslide).</v>
      </c>
      <c r="V30" s="185" t="str">
        <f>IF('Emergency Prepedness'!M27="","",'Emergency Prepedness'!M27)</f>
        <v/>
      </c>
      <c r="W30" s="78"/>
      <c r="X30" s="78"/>
      <c r="Y30" s="313"/>
      <c r="Z30" s="290"/>
      <c r="AA30" s="314"/>
      <c r="AB30" s="78"/>
      <c r="AC30" s="78"/>
      <c r="AD30" s="186">
        <f>Lifesaving!B5</f>
        <v>2</v>
      </c>
      <c r="AE30" s="183" t="str">
        <f>Lifesaving!C5</f>
        <v>Explain the following:</v>
      </c>
      <c r="AF30" s="187" t="str">
        <f>IF(Lifesaving!M5="","",Lifesaving!M5)</f>
        <v/>
      </c>
      <c r="AG30" s="78"/>
      <c r="AH30" s="78"/>
      <c r="AI30" s="186" t="str">
        <f>'Personal Management'!B21</f>
        <v>h</v>
      </c>
      <c r="AJ30" s="188" t="str">
        <f>'Personal Management'!C21</f>
        <v>What you can do to better manage your money.</v>
      </c>
      <c r="AK30" s="187" t="str">
        <f>IF('Personal Management'!M21="","",'Personal Management'!M21)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(2014)'!M18="", "", 'Camping (2014)'!M18)</f>
        <v/>
      </c>
      <c r="H31" s="162"/>
      <c r="I31" s="162"/>
      <c r="J31" s="190" t="str">
        <f>'Citizenship in the World'!B13</f>
        <v>5c</v>
      </c>
      <c r="K31" s="189" t="str">
        <f>'Citizenship in the World'!C13</f>
        <v>Show on a world map countries that use each of these five different forms of government</v>
      </c>
      <c r="L31" s="191" t="str">
        <f>IF('Citizenship in the World'!M13="","",'Citizenship in the World'!M13)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IF(Cooking!M24="","",Cooking!M24)</f>
        <v/>
      </c>
      <c r="R31" s="162"/>
      <c r="S31" s="162"/>
      <c r="T31" s="184" t="str">
        <f>'Emergency Prepedness'!B28</f>
        <v>xviii</v>
      </c>
      <c r="U31" s="188" t="str">
        <f>'Emergency Prepedness'!C28</f>
        <v>Violence in a public place.</v>
      </c>
      <c r="V31" s="185" t="str">
        <f>IF('Emergency Prepedness'!M28="","",'Emergency Prepedness'!M28)</f>
        <v/>
      </c>
      <c r="W31" s="162"/>
      <c r="X31" s="162"/>
      <c r="Y31" s="313"/>
      <c r="Z31" s="290"/>
      <c r="AA31" s="314"/>
      <c r="AB31" s="162"/>
      <c r="AC31" s="162"/>
      <c r="AD31" s="186" t="str">
        <f>Lifesaving!B6</f>
        <v>a</v>
      </c>
      <c r="AE31" s="188" t="str">
        <f>Lifesaving!C6</f>
        <v>Common drowning situations and how to prevent them.</v>
      </c>
      <c r="AF31" s="187" t="str">
        <f>IF(Lifesaving!M6="","",Lifesaving!M6)</f>
        <v/>
      </c>
      <c r="AG31" s="162"/>
      <c r="AH31" s="162"/>
      <c r="AI31" s="186" t="str">
        <f>'Personal Management'!B22</f>
        <v>4a</v>
      </c>
      <c r="AJ31" s="183" t="str">
        <f>'Personal Management'!C22</f>
        <v>Explain the differences between saving and investing, including reasons for using one over the other.</v>
      </c>
      <c r="AK31" s="187" t="str">
        <f>IF('Personal Management'!M22="","",'Personal Management'!M22)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World'!M14="","",'Citizenship in the World'!M14)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Prepedness'!M29="","",'Emergency Prepedness'!M29)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Life'!M6="","",'Family Life'!M6)</f>
        <v/>
      </c>
      <c r="AB32" s="162"/>
      <c r="AC32" s="162"/>
      <c r="AD32" s="186" t="str">
        <f>Lifesaving!B7</f>
        <v>b</v>
      </c>
      <c r="AE32" s="188" t="str">
        <f>Lifesaving!C7</f>
        <v>How to identify persons in the water who need assistance.</v>
      </c>
      <c r="AF32" s="187" t="str">
        <f>IF(Lifesaving!M7="","",Lifesaving!M7)</f>
        <v/>
      </c>
      <c r="AG32" s="162"/>
      <c r="AH32" s="162"/>
      <c r="AI32" s="186" t="str">
        <f>'Personal Management'!B23</f>
        <v>4b</v>
      </c>
      <c r="AJ32" s="183" t="str">
        <f>'Personal Management'!C23</f>
        <v>Explain the concepts of return on investment and risk.</v>
      </c>
      <c r="AK32" s="187" t="str">
        <f>IF('Personal Management'!M23="","",'Personal Management'!M23)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World'!M15="","",'Citizenship in the World'!M15)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IF(Lifesaving!M8="","",Lifesaving!M8)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Management'!M24="","",'Personal Management'!M24)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(2014)'!M19="", "", 'Camping (2014)'!M19)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IF(Cooking!M25="","",Cooking!M25)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IF(Lifesaving!M9="","",Lifesaving!M9)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IF(Swimming!M3="","",Swimming!M3)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(2014)'!M20="", "", 'Camping (2014)'!M20)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Life'!M7="","",'Family Life'!M7)</f>
        <v/>
      </c>
      <c r="AB35" s="162"/>
      <c r="AC35" s="162"/>
      <c r="AD35" s="186" t="str">
        <f>Lifesaving!B10</f>
        <v>e</v>
      </c>
      <c r="AE35" s="188" t="str">
        <f>Lifesaving!C10</f>
        <v>Situations for which in-water rescues should not be undertaken.</v>
      </c>
      <c r="AF35" s="187" t="str">
        <f>IF(Lifesaving!M10="","",Lifesaving!M10)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Management'!M25="","",'Personal Management'!M25)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(2014)'!M21="", "", 'Camping (2014)'!M21)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IF(Cooking!M26="","",Cooking!M26)</f>
        <v/>
      </c>
      <c r="R36" s="162"/>
      <c r="S36" s="162"/>
      <c r="T36" s="184">
        <f>'Emergency Prepedness'!B30</f>
        <v>3</v>
      </c>
      <c r="U36" s="183" t="str">
        <f>'Emergency Prepedness'!C30</f>
        <v>Show how you could safely save a person from the following:</v>
      </c>
      <c r="V36" s="185" t="str">
        <f>IF('Emergency Prepedness'!M30="","",'Emergency Prepedness'!M30)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IF(Lifesaving!M11="","",Lifesaving!M11)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IF(Swimming!M4="","",Swimming!M4)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Prepedness'!M31="","",'Emergency Prepedness'!M31)</f>
        <v/>
      </c>
      <c r="W37" s="162"/>
      <c r="X37" s="162"/>
      <c r="Y37" s="184" t="str">
        <f>'Family Life'!B8</f>
        <v>a</v>
      </c>
      <c r="Z37" s="188" t="str">
        <f>'Family Life'!C8</f>
        <v>The objective or goal of the project</v>
      </c>
      <c r="AA37" s="185" t="str">
        <f>IF('Family Life'!M8="","",'Family Life'!M8)</f>
        <v/>
      </c>
      <c r="AB37" s="162"/>
      <c r="AC37" s="162"/>
      <c r="AD37" s="291"/>
      <c r="AE37" s="290"/>
      <c r="AF37" s="292"/>
      <c r="AG37" s="162"/>
      <c r="AH37" s="162"/>
      <c r="AI37" s="186" t="str">
        <f>'Personal Management'!B26</f>
        <v>a</v>
      </c>
      <c r="AJ37" s="188" t="str">
        <f>'Personal Management'!C26</f>
        <v>Current price.</v>
      </c>
      <c r="AK37" s="187" t="str">
        <f>IF('Personal Management'!M26="","",'Personal Management'!M26)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Prepedness'!M32="","",'Emergency Prepedness'!M32)</f>
        <v/>
      </c>
      <c r="W38" s="163"/>
      <c r="X38" s="163"/>
      <c r="Y38" s="184" t="str">
        <f>'Family Life'!B9</f>
        <v>b</v>
      </c>
      <c r="Z38" s="188" t="str">
        <f>'Family Life'!C9</f>
        <v>how individual members of your family participated</v>
      </c>
      <c r="AA38" s="185" t="str">
        <f>IF('Family Life'!M9="","",'Family Life'!M9)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IF(Lifesaving!M12="","",Lifesaving!M12)</f>
        <v/>
      </c>
      <c r="AG38" s="163"/>
      <c r="AH38" s="163"/>
      <c r="AI38" s="186" t="str">
        <f>'Personal Management'!B27</f>
        <v>b</v>
      </c>
      <c r="AJ38" s="188" t="str">
        <f>'Personal Management'!C27</f>
        <v>How much the price changed from the previous day.</v>
      </c>
      <c r="AK38" s="187" t="str">
        <f>IF('Personal Management'!M27="","",'Personal Management'!M27)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(2014)'!M22="", "", 'Camping (2014)'!M22)</f>
        <v/>
      </c>
      <c r="H39" s="163"/>
      <c r="I39" s="163"/>
      <c r="J39" s="190" t="str">
        <f>'Citizenship in the World'!B16</f>
        <v>6c</v>
      </c>
      <c r="K39" s="189" t="str">
        <f>'Citizenship in the World'!C16</f>
        <v>Explain the purpose of a passport and visa for international travel.</v>
      </c>
      <c r="L39" s="191" t="str">
        <f>IF('Citizenship in the World'!M16="","",'Citizenship in the World'!M16)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IF(Cooking!M27="","",Cooking!M27)</f>
        <v/>
      </c>
      <c r="R39" s="163"/>
      <c r="S39" s="163"/>
      <c r="T39" s="184" t="str">
        <f>'Emergency Prepedness'!B33</f>
        <v>c</v>
      </c>
      <c r="U39" s="188" t="str">
        <f>'Emergency Prepedness'!C33</f>
        <v>Clothes on fire.</v>
      </c>
      <c r="V39" s="185" t="str">
        <f>IF('Emergency Prepedness'!M33="","",'Emergency Prepedness'!M33)</f>
        <v/>
      </c>
      <c r="W39" s="163"/>
      <c r="X39" s="163"/>
      <c r="Y39" s="184" t="str">
        <f>'Family Life'!B10</f>
        <v>c</v>
      </c>
      <c r="Z39" s="188" t="str">
        <f>'Family Life'!C10</f>
        <v>The results of the project</v>
      </c>
      <c r="AA39" s="185" t="str">
        <f>IF('Family Life'!M10="","",'Family Life'!M10)</f>
        <v/>
      </c>
      <c r="AB39" s="163"/>
      <c r="AC39" s="163"/>
      <c r="AD39" s="291"/>
      <c r="AE39" s="290"/>
      <c r="AF39" s="292"/>
      <c r="AG39" s="163"/>
      <c r="AH39" s="163"/>
      <c r="AI39" s="186" t="str">
        <f>'Personal Management'!B28</f>
        <v>c</v>
      </c>
      <c r="AJ39" s="188" t="str">
        <f>'Personal Management'!C28</f>
        <v>The 52-week high and the 52-week low prices.</v>
      </c>
      <c r="AK39" s="187" t="str">
        <f>IF('Personal Management'!M28="","",'Personal Management'!M28)</f>
        <v/>
      </c>
      <c r="AL39" s="163"/>
      <c r="AM39" s="163"/>
      <c r="AN39" s="186">
        <f>Swimming!B5</f>
        <v>2</v>
      </c>
      <c r="AO39" s="183" t="str">
        <f>Swimming!C5</f>
        <v>Before doing the following requirements, successfully complete the BSA swimmer test.</v>
      </c>
      <c r="AP39" s="187" t="str">
        <f>IF(Swimming!M5="","",Swimming!M5)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(2014)'!M23="", "", 'Camping (2014)'!M23)</f>
        <v/>
      </c>
      <c r="H40" s="163"/>
      <c r="I40" s="163"/>
      <c r="J40" s="190">
        <f>'Citizenship in the World'!B17</f>
        <v>7</v>
      </c>
      <c r="K40" s="189" t="str">
        <f>'Citizenship in the World'!C17</f>
        <v>Do TWO of the following and share with your counselor what you have learned:</v>
      </c>
      <c r="L40" s="191" t="str">
        <f>IF('Citizenship in the World'!M17="","",'Citizenship in the World'!M17)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Prepedness'!M34="","",'Emergency Prepedness'!M34)</f>
        <v/>
      </c>
      <c r="W40" s="163"/>
      <c r="X40" s="163"/>
      <c r="Y40" s="184" t="str">
        <f>'Family Life'!B11</f>
        <v>6a</v>
      </c>
      <c r="Z40" s="183" t="str">
        <f>'Family Life'!C11</f>
        <v>Discuss with your merit badge counselor how to plan and carry out a family meeting.</v>
      </c>
      <c r="AA40" s="185" t="str">
        <f>IF('Family Life'!M11="","",'Family Life'!M11)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Management'!M29="","",'Personal Management'!M29)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IF(Swimming!M6="","",Swimming!M6)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(2014)'!M24="", "", 'Camping (2014)'!M24)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World'!M18="","",'Citizenship in the World'!M18)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Prepedness'!M35="","",'Emergency Prepedness'!M35)</f>
        <v/>
      </c>
      <c r="W41" s="163"/>
      <c r="X41" s="163"/>
      <c r="Y41" s="184" t="str">
        <f>'Family Life'!B12</f>
        <v>6b</v>
      </c>
      <c r="Z41" s="183" t="str">
        <f>'Family Life'!C12</f>
        <v>After this discussion, plan and carry out a family meeting to include the following subjects:</v>
      </c>
      <c r="AA41" s="185" t="str">
        <f>IF('Family Life'!M12="","",'Family Life'!M12)</f>
        <v/>
      </c>
      <c r="AB41" s="163"/>
      <c r="AC41" s="163"/>
      <c r="AD41" s="186">
        <f>Lifesaving!B13</f>
        <v>5</v>
      </c>
      <c r="AE41" s="183" t="str">
        <f>Lifesaving!C13</f>
        <v>Show or explain the use of rowboats, canoes, or other small craft in performing rescues.</v>
      </c>
      <c r="AF41" s="187" t="str">
        <f>IF(Lifesaving!M13="","",Lifesaving!M13)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(2014)'!M25="", "", 'Camping (2014)'!M25)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IF(Cooking!M28="","",Cooking!M28)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Prepedness'!M36="","",'Emergency Prepedness'!M36)</f>
        <v/>
      </c>
      <c r="W42" s="163"/>
      <c r="X42" s="163"/>
      <c r="Y42" s="313" t="str">
        <f>'Family Life'!B13</f>
        <v>i</v>
      </c>
      <c r="Z42" s="315" t="str">
        <f>'Family Life'!C13</f>
        <v>Avoiding substance abuse, including tobacco, alcohol, and drugs, all of which negatively affect your health and well-being.</v>
      </c>
      <c r="AA42" s="314" t="str">
        <f>IF('Family Life'!M13="","",'Family Life'!M13)</f>
        <v/>
      </c>
      <c r="AB42" s="163"/>
      <c r="AC42" s="163"/>
      <c r="AD42" s="291">
        <f>Lifesaving!B14</f>
        <v>6</v>
      </c>
      <c r="AE42" s="290" t="str">
        <f>Lifesaving!C14</f>
        <v>List various items that can be used as rescue aids in a noncontact swimming rescue. Explain why buoyant aids are preferred.</v>
      </c>
      <c r="AF42" s="292" t="str">
        <f>IF(Lifesaving!M14="","",Lifesaving!M14)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(2014)'!M26="", "", 'Camping (2014)'!M26)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World'!M19="","",'Citizenship in the World'!M19)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Management'!M30="","",'Personal Management'!M30)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IF(Swimming!M7="","",Swimming!M7)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(2014)'!M27="", "", 'Camping (2014)'!M27)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Life'!M14="","",'Family Life'!M14)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IF(Lifesaving!M15="","",Lifesaving!M15)</f>
        <v/>
      </c>
      <c r="AG44" s="163"/>
      <c r="AH44" s="163"/>
      <c r="AI44" s="186" t="str">
        <f>'Personal Management'!B31</f>
        <v>b</v>
      </c>
      <c r="AJ44" s="188" t="str">
        <f>'Personal Management'!C31</f>
        <v>Mutual funds.</v>
      </c>
      <c r="AK44" s="187" t="str">
        <f>IF('Personal Management'!M31="","",'Personal Management'!M31)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IF(Cooking!M29="","",Cooking!M29)</f>
        <v/>
      </c>
      <c r="R45" s="163"/>
      <c r="S45" s="163"/>
      <c r="T45" s="184" t="str">
        <f>'Emergency Prepedness'!B37</f>
        <v>6a</v>
      </c>
      <c r="U45" s="183" t="str">
        <f>'Emergency Prepedness'!C37</f>
        <v>Describe the National Incident Management System (NIMS)/Incident Command System (ICS)</v>
      </c>
      <c r="V45" s="185" t="str">
        <f>IF('Emergency Prepedness'!M37="","",'Emergency Prepedness'!M37)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Management'!M32="","",'Personal Management'!M32)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World'!M20="","",'Citizenship in the World'!M20)</f>
        <v/>
      </c>
      <c r="M46"/>
      <c r="N46" s="164"/>
      <c r="O46" s="184" t="str">
        <f>Cooking!B30</f>
        <v>4c</v>
      </c>
      <c r="P46" s="183" t="str">
        <f>Cooking!C30</f>
        <v>Discuss how the Outdoor Code and no-trace principles pertain to cooking in the outdoors.</v>
      </c>
      <c r="Q46" s="185" t="str">
        <f>IF(Cooking!M30="","",Cooking!M30)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Prepedness'!M38="","",'Emergency Prepedness'!M38)</f>
        <v/>
      </c>
      <c r="W46" s="164"/>
      <c r="X46" s="164"/>
      <c r="Y46" s="184" t="str">
        <f>'Family Life'!B15</f>
        <v>iii</v>
      </c>
      <c r="Z46" s="188" t="str">
        <f>'Family Life'!C15</f>
        <v>How your chores in requirement 3 contributed to your role in the family.</v>
      </c>
      <c r="AA46" s="185" t="str">
        <f>IF('Family Life'!M15="","",'Family Life'!M15)</f>
        <v/>
      </c>
      <c r="AB46" s="164"/>
      <c r="AC46" s="164"/>
      <c r="AD46" s="291"/>
      <c r="AE46" s="290"/>
      <c r="AF46" s="292"/>
      <c r="AG46" s="164"/>
      <c r="AH46" s="164"/>
      <c r="AI46" s="186" t="str">
        <f>'Personal Management'!B33</f>
        <v>d</v>
      </c>
      <c r="AJ46" s="188" t="str">
        <f>'Personal Management'!C33</f>
        <v>Certificate of deposit (CD).</v>
      </c>
      <c r="AK46" s="187" t="str">
        <f>IF('Personal Management'!M33="","",'Personal Management'!M33)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(2014)'!M28="", "", 'Camping (2014)'!M28)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IF(Cooking!M31="","",Cooking!M31)</f>
        <v/>
      </c>
      <c r="R47" s="164"/>
      <c r="S47" s="164"/>
      <c r="T47" s="313"/>
      <c r="U47" s="290"/>
      <c r="V47" s="314"/>
      <c r="W47" s="164"/>
      <c r="X47" s="164"/>
      <c r="Y47" s="184" t="str">
        <f>'Family Life'!B16</f>
        <v>iv</v>
      </c>
      <c r="Z47" s="188" t="str">
        <f>'Family Life'!C16</f>
        <v>Personal and family finances.</v>
      </c>
      <c r="AA47" s="185" t="str">
        <f>IF('Family Life'!M16="","",'Family Life'!M16)</f>
        <v/>
      </c>
      <c r="AB47" s="164"/>
      <c r="AC47" s="164"/>
      <c r="AD47" s="186" t="str">
        <f>Lifesaving!B16</f>
        <v>7a</v>
      </c>
      <c r="AE47" s="183" t="str">
        <f>Lifesaving!C16</f>
        <v>Present a rescue tube to the subject, release it, and escort the victim to safety.</v>
      </c>
      <c r="AF47" s="187" t="str">
        <f>IF(Lifesaving!M16="","",Lifesaving!M16)</f>
        <v/>
      </c>
      <c r="AG47" s="164"/>
      <c r="AH47" s="164"/>
      <c r="AI47" s="186" t="str">
        <f>'Personal Management'!B34</f>
        <v>e</v>
      </c>
      <c r="AJ47" s="188" t="str">
        <f>'Personal Management'!C34</f>
        <v>Savings account or U.S. savings bond.</v>
      </c>
      <c r="AK47" s="187" t="str">
        <f>IF('Personal Management'!M34="","",'Personal Management'!M34)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IF(Swimming!M8="","",Swimming!M8)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World'!M21="","",'Citizenship in the World'!M21)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Life'!M17="","",'Family Life'!M17)</f>
        <v/>
      </c>
      <c r="AB48" s="164"/>
      <c r="AC48" s="164"/>
      <c r="AD48" s="186" t="str">
        <f>Lifesaving!B17</f>
        <v>7b</v>
      </c>
      <c r="AE48" s="183" t="str">
        <f>Lifesaving!C17</f>
        <v>Present a rescue tube to the subject and use it to tow the victim to safety.</v>
      </c>
      <c r="AF48" s="187" t="str">
        <f>IF(Lifesaving!M17="","",Lifesaving!M17)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Management'!M35="","",'Personal Management'!M35)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World'!M22="","",'Citizenship in the World'!M22)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Life'!M18="","",'Family Life'!M18)</f>
        <v/>
      </c>
      <c r="AB49" s="164"/>
      <c r="AC49" s="164"/>
      <c r="AD49" s="291" t="str">
        <f>Lifesaving!B18</f>
        <v>7c</v>
      </c>
      <c r="AE49" s="290" t="str">
        <f>Lifesaving!C18</f>
        <v>Present a buoyant aid other than a rescue tube to the subject, release it, and escort the victim to safety.</v>
      </c>
      <c r="AF49" s="292" t="str">
        <f>IF(Lifesaving!M18="","",Lifesaving!M18)</f>
        <v/>
      </c>
      <c r="AG49" s="164"/>
      <c r="AH49" s="164"/>
      <c r="AI49" s="291"/>
      <c r="AJ49" s="290"/>
      <c r="AK49" s="292"/>
      <c r="AL49" s="164"/>
      <c r="AM49" s="164"/>
      <c r="AN49" s="186" t="str">
        <f>Swimming!B9</f>
        <v>5a</v>
      </c>
      <c r="AO49" s="183" t="str">
        <f>Swimming!C9</f>
        <v>Float face up in a resting position for at least one minute.</v>
      </c>
      <c r="AP49" s="187" t="str">
        <f>IF(Swimming!M9="","",Swimming!M9)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(2014)'!M29="", "", 'Camping (2014)'!M29)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Prepedness'!M39="","",'Emergency Prepedness'!M39)</f>
        <v/>
      </c>
      <c r="W50" s="164"/>
      <c r="X50" s="164"/>
      <c r="Y50" s="184" t="str">
        <f>'Family Life'!B19</f>
        <v>vii</v>
      </c>
      <c r="Z50" s="188" t="str">
        <f>'Family Life'!C19</f>
        <v>Good etiquette and manners.</v>
      </c>
      <c r="AA50" s="185" t="str">
        <f>IF('Family Life'!M19="","",'Family Life'!M19)</f>
        <v/>
      </c>
      <c r="AB50" s="164"/>
      <c r="AC50" s="164"/>
      <c r="AD50" s="291"/>
      <c r="AE50" s="290"/>
      <c r="AF50" s="292"/>
      <c r="AG50" s="164"/>
      <c r="AH50" s="164"/>
      <c r="AI50" s="186" t="str">
        <f>'Personal Management'!B36</f>
        <v>7b</v>
      </c>
      <c r="AJ50" s="183" t="str">
        <f>'Personal Management'!C36</f>
        <v>Explain the different ways to borrow money.</v>
      </c>
      <c r="AK50" s="187" t="str">
        <f>IF('Personal Management'!M36="","",'Personal Management'!M36)</f>
        <v/>
      </c>
      <c r="AL50" s="164"/>
      <c r="AM50" s="164"/>
      <c r="AN50" s="186" t="str">
        <f>Swimming!B10</f>
        <v>5b</v>
      </c>
      <c r="AO50" s="183" t="str">
        <f>Swimming!C10</f>
        <v>Demonstrate survival floating for at least five minutes.</v>
      </c>
      <c r="AP50" s="187" t="str">
        <f>IF(Swimming!M10="","",Swimming!M10)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IF(Cooking!M32="","",Cooking!M32)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Life'!M20="","",'Family Life'!M20)</f>
        <v/>
      </c>
      <c r="AB51" s="164"/>
      <c r="AC51" s="164"/>
      <c r="AD51" s="186" t="str">
        <f>Lifesaving!B19</f>
        <v>7d</v>
      </c>
      <c r="AE51" s="183" t="str">
        <f>Lifesaving!C19</f>
        <v>Present a buoyant aid other than a rescue tube to the subject and use it to tow the victim to safety.</v>
      </c>
      <c r="AF51" s="187" t="str">
        <f>IF(Lifesaving!M19="","",Lifesaving!M19)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Management'!M37="","",'Personal Management'!M37)</f>
        <v/>
      </c>
      <c r="AL51" s="164"/>
      <c r="AM51" s="164"/>
      <c r="AN51" s="291" t="str">
        <f>Swimming!B11</f>
        <v>5c</v>
      </c>
      <c r="AO51" s="290" t="str">
        <f>Swimming!C11</f>
        <v>While wearing a properly fitted U.S. Coast Guard approved life jacket, demonstrate the HELP and huddle positions. Explain their purposes.</v>
      </c>
      <c r="AP51" s="292" t="str">
        <f>IF(Swimming!M11="","",Swimming!M11)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IF(Lifesaving!M20="","",Lifesaving!M20)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IF(Cooking!M33="","",Cooking!M33)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Life'!M21="","",'Family Life'!M21)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IF(Swimming!M12="","",Swimming!M12)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(2014)'!M30="", "", 'Camping (2014)'!M30)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IF(Cooking!M34="","",Cooking!M34)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Prepedness'!M40="","",'Emergency Prepedness'!M40)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Management'!M38="","",'Personal Management'!M38)</f>
        <v/>
      </c>
      <c r="AL54" s="164"/>
      <c r="AM54" s="164"/>
      <c r="AN54" s="186">
        <f>Swimming!B13</f>
        <v>6</v>
      </c>
      <c r="AO54" s="183" t="str">
        <f>Swimming!C13</f>
        <v>In water over your head, but not to exceed 10 feet, do each of the following:</v>
      </c>
      <c r="AP54" s="187" t="str">
        <f>IF(Swimming!M13="","",Swimming!M13)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IF(Lifesaving!M21="","",Lifesaving!M21)</f>
        <v/>
      </c>
      <c r="AG55" s="164"/>
      <c r="AH55" s="164"/>
      <c r="AI55" s="186" t="str">
        <f>'Personal Management'!B39</f>
        <v>7e</v>
      </c>
      <c r="AJ55" s="183" t="str">
        <f>'Personal Management'!C39</f>
        <v>Explain ways to reduce or eliminate debt.</v>
      </c>
      <c r="AK55" s="187" t="str">
        <f>IF('Personal Management'!M39="","",'Personal Management'!M39)</f>
        <v/>
      </c>
      <c r="AL55" s="164"/>
      <c r="AM55" s="164"/>
      <c r="AN55" s="186" t="str">
        <f>Swimming!B14</f>
        <v>a</v>
      </c>
      <c r="AO55" s="188" t="str">
        <f>Swimming!C14</f>
        <v>Use the feet first method of surface diving and bring an object up from the bottom.</v>
      </c>
      <c r="AP55" s="187" t="str">
        <f>IF(Swimming!M14="","",Swimming!M14)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(2014)'!M31="", "", 'Camping (2014)'!M31)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Prepedness'!M41="","",'Emergency Prepedness'!M41)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IF(Lifesaving!M22="","",Lifesaving!M22)</f>
        <v/>
      </c>
      <c r="AG56" s="164"/>
      <c r="AH56" s="164"/>
      <c r="AI56" s="291">
        <f>'Personal Management'!B40</f>
        <v>8</v>
      </c>
      <c r="AJ56" s="315" t="str">
        <f>'Personal Management'!C40</f>
        <v>Demonstrate to your merit badge counselor your understanding of time management by doing the following:</v>
      </c>
      <c r="AK56" s="292" t="str">
        <f>IF('Personal Management'!M40="","",'Personal Management'!M40)</f>
        <v/>
      </c>
      <c r="AL56" s="164"/>
      <c r="AM56" s="164"/>
      <c r="AN56" s="186" t="str">
        <f>Swimming!B15</f>
        <v>b</v>
      </c>
      <c r="AO56" s="188" t="str">
        <f>Swimming!C15</f>
        <v>Do a headfirst surface dive (pike or tuck), and bring the object up again.</v>
      </c>
      <c r="AP56" s="187" t="str">
        <f>IF(Swimming!M15="","",Swimming!M15)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(2014)'!M32="", "", 'Camping (2014)'!M32)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IF(Cooking!M35="","",Cooking!M35)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IF(Lifesaving!M23="","",Lifesaving!M23)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IF(Swimming!M16="","",Swimming!M16)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(2014)'!M33="", "", 'Camping (2014)'!M33)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Prepedness'!M42="","",'Emergency Prepedness'!M42)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Management'!M41="","",'Personal Management'!M41)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(2014)'!M34="", "", 'Camping (2014)'!M34)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IF(Cooking!M36="","",Cooking!M36)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IF(Lifesaving!M24="","",Lifesaving!M24)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IF(Swimming!M17="","",Swimming!M17)</f>
        <v/>
      </c>
      <c r="AQ59" s="63"/>
    </row>
    <row r="60" spans="4:48" x14ac:dyDescent="0.15">
      <c r="D60" s="63"/>
      <c r="E60" s="190">
        <f>'Camping (2014)'!B35</f>
        <v>5</v>
      </c>
      <c r="F60" s="197" t="str">
        <f>'Camping (2014)'!C35</f>
        <v>Plan and carry out an overnight snow camping experience.</v>
      </c>
      <c r="G60" s="191" t="str">
        <f>IF('Camping (2014)'!M35="", "", 'Camping (2014)'!M35)</f>
        <v/>
      </c>
      <c r="H60" s="63"/>
      <c r="I60" s="63"/>
      <c r="N60" s="63"/>
      <c r="O60" s="313"/>
      <c r="P60" s="315"/>
      <c r="Q60" s="314"/>
      <c r="R60" s="63"/>
      <c r="S60" s="63"/>
      <c r="T60" s="184" t="str">
        <f>'Emergency Prepedness'!B43</f>
        <v>i</v>
      </c>
      <c r="U60" s="188" t="str">
        <f>'Emergency Prepedness'!C43</f>
        <v>Crowd and traffic control.</v>
      </c>
      <c r="V60" s="185" t="str">
        <f>IF('Emergency Prepedness'!M43="","",'Emergency Prepedness'!M43)</f>
        <v/>
      </c>
      <c r="W60" s="63"/>
      <c r="X60" s="63"/>
      <c r="AB60" s="63"/>
      <c r="AC60" s="63"/>
      <c r="AD60" s="291" t="str">
        <f>Lifesaving!B25</f>
        <v>9c</v>
      </c>
      <c r="AE60" s="290" t="str">
        <f>Lifesaving!C25</f>
        <v>Perform a cross-chest carry for an exhausted, passive victim who does not respond to instructions to aid himself.</v>
      </c>
      <c r="AF60" s="292" t="str">
        <f>IF(Lifesaving!M25="","",Lifesaving!M25)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Management'!M42="","",'Personal Management'!M42)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(2014)'!M36="", "", 'Camping (2014)'!M36)</f>
        <v/>
      </c>
      <c r="H61" s="63"/>
      <c r="I61" s="63"/>
      <c r="N61" s="63"/>
      <c r="O61" s="313"/>
      <c r="P61" s="315"/>
      <c r="Q61" s="314"/>
      <c r="R61" s="63"/>
      <c r="S61" s="63"/>
      <c r="T61" s="184" t="str">
        <f>'Emergency Prepedness'!B44</f>
        <v>ii</v>
      </c>
      <c r="U61" s="188" t="str">
        <f>'Emergency Prepedness'!C44</f>
        <v>Messenger service and communication.</v>
      </c>
      <c r="V61" s="185" t="str">
        <f>IF('Emergency Prepedness'!M44="","",'Emergency Prepedness'!M44)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(2014)'!M37="", "", 'Camping (2014)'!M37)</f>
        <v/>
      </c>
      <c r="H62" s="63"/>
      <c r="I62" s="63"/>
      <c r="N62" s="63"/>
      <c r="O62" s="313"/>
      <c r="P62" s="315"/>
      <c r="Q62" s="314"/>
      <c r="R62" s="63"/>
      <c r="S62" s="63"/>
      <c r="T62" s="184" t="str">
        <f>'Emergency Prepedness'!B45</f>
        <v>iii</v>
      </c>
      <c r="U62" s="188" t="str">
        <f>'Emergency Prepedness'!C45</f>
        <v>Collection and distribution services.</v>
      </c>
      <c r="V62" s="185" t="str">
        <f>IF('Emergency Prepedness'!M45="","",'Emergency Prepedness'!M45)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IF(Lifesaving!M26="","",Lifesaving!M26)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IF(Swimming!M18="","",Swimming!M18)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(2014)'!M38="", "", 'Camping (2014)'!M38)</f>
        <v/>
      </c>
      <c r="H63" s="63"/>
      <c r="I63" s="63"/>
      <c r="N63" s="63"/>
      <c r="O63" s="184" t="str">
        <f>Cooking!B37</f>
        <v>f</v>
      </c>
      <c r="P63" s="188" t="str">
        <f>Cooking!C37</f>
        <v>Explain how you kept foods safe and free from cross-contamination.</v>
      </c>
      <c r="Q63" s="185" t="str">
        <f>IF(Cooking!M37="","",Cooking!M37)</f>
        <v/>
      </c>
      <c r="R63" s="63"/>
      <c r="S63" s="63"/>
      <c r="T63" s="184" t="str">
        <f>'Emergency Prepedness'!B46</f>
        <v>iv</v>
      </c>
      <c r="U63" s="188" t="str">
        <f>'Emergency Prepedness'!C46</f>
        <v>Group feeding, shelter, and sanitation</v>
      </c>
      <c r="V63" s="185" t="str">
        <f>IF('Emergency Prepedness'!M46="","",'Emergency Prepedness'!M46)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Management'!M43="","",'Personal Management'!M43)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IF(Cooking!M38="","",Cooking!M38)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Prepedness'!M47="","",'Emergency Prepedness'!M47)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IF(Lifesaving!M27="","",Lifesaving!M27)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Management'!M44="","",'Personal Management'!M44)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IF(Cooking!M39="","",Cooking!M39)</f>
        <v/>
      </c>
      <c r="R67" s="66"/>
      <c r="S67" s="66"/>
      <c r="T67" s="184">
        <f>'Emergency Prepedness'!B48</f>
        <v>9</v>
      </c>
      <c r="U67" s="183" t="str">
        <f>'Emergency Prepedness'!C48</f>
        <v>Do ONE of the following:</v>
      </c>
      <c r="V67" s="185" t="str">
        <f>IF('Emergency Prepedness'!M48="","",'Emergency Prepedness'!M48)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Prepedness'!M49="","",'Emergency Prepedness'!M49)</f>
        <v/>
      </c>
      <c r="W68" s="66"/>
      <c r="X68" s="66"/>
      <c r="AB68" s="66"/>
      <c r="AC68" s="66"/>
      <c r="AD68" s="186" t="str">
        <f>Lifesaving!B28</f>
        <v>11a</v>
      </c>
      <c r="AE68" s="183" t="str">
        <f>Lifesaving!C28</f>
        <v>Perform an equipment assist using a buoyant aid.</v>
      </c>
      <c r="AF68" s="187" t="str">
        <f>IF(Lifesaving!M28="","",Lifesaving!M28)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IF(Cooking!M40="","",Cooking!M40)</f>
        <v/>
      </c>
      <c r="R69" s="66"/>
      <c r="S69" s="66"/>
      <c r="T69" s="313"/>
      <c r="U69" s="315"/>
      <c r="V69" s="314"/>
      <c r="W69" s="66"/>
      <c r="X69" s="66"/>
      <c r="AB69" s="66"/>
      <c r="AC69" s="66"/>
      <c r="AD69" s="186" t="str">
        <f>Lifesaving!B29</f>
        <v>11b</v>
      </c>
      <c r="AE69" s="183" t="str">
        <f>Lifesaving!C29</f>
        <v>Perform a front approach and wrist tow.</v>
      </c>
      <c r="AF69" s="187" t="str">
        <f>IF(Lifesaving!M29="","",Lifesaving!M29)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Management'!M45="","",'Personal Management'!M45)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IF(Cooking!M41="","",Cooking!M41)</f>
        <v/>
      </c>
      <c r="R70" s="66"/>
      <c r="S70" s="66"/>
      <c r="T70" s="184" t="str">
        <f>'Emergency Prepedness'!B50</f>
        <v>b</v>
      </c>
      <c r="U70" s="188" t="str">
        <f>'Emergency Prepedness'!C50</f>
        <v>Review or develop a plan of escape for your family in case of fire in your home.</v>
      </c>
      <c r="V70" s="185" t="str">
        <f>IF('Emergency Prepedness'!M50="","",'Emergency Prepedness'!M50)</f>
        <v/>
      </c>
      <c r="W70" s="66"/>
      <c r="X70" s="66"/>
      <c r="AB70" s="66"/>
      <c r="AC70" s="66"/>
      <c r="AD70" s="186" t="str">
        <f>Lifesaving!B30</f>
        <v>11c</v>
      </c>
      <c r="AE70" s="183" t="str">
        <f>Lifesaving!C30</f>
        <v>Perform a rear approach and armpit tow.</v>
      </c>
      <c r="AF70" s="187" t="str">
        <f>IF(Lifesaving!M30="","",Lifesaving!M30)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Prepedness'!M51="","",'Emergency Prepedness'!M51)</f>
        <v/>
      </c>
      <c r="W71" s="66"/>
      <c r="X71" s="66"/>
      <c r="AB71" s="66"/>
      <c r="AC71" s="66"/>
      <c r="AD71" s="186" t="str">
        <f>Lifesaving!B31</f>
        <v>12a</v>
      </c>
      <c r="AE71" s="183" t="str">
        <f>Lifesaving!C31</f>
        <v>Recover a 10-pound weight in 8 to 10 feet of water using a feet first surface dive.</v>
      </c>
      <c r="AF71" s="187" t="str">
        <f>IF(Lifesaving!M31="","",Lifesaving!M31)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IF(Lifesaving!M32="","",Lifesaving!M32)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IF(Cooking!M42="","",Cooking!M42)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IF(Lifesaving!M33="","",Lifesaving!M33)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IF(Lifesaving!M34="","",Lifesaving!M34)</f>
        <v/>
      </c>
      <c r="AG74" s="66"/>
      <c r="AH74" s="66"/>
      <c r="AI74" s="186" t="str">
        <f>'Personal Management'!B46</f>
        <v>a</v>
      </c>
      <c r="AJ74" s="188" t="str">
        <f>'Personal Management'!C46</f>
        <v>Define the project. What is your goal?</v>
      </c>
      <c r="AK74" s="187" t="str">
        <f>IF('Personal Management'!M46="","",'Personal Management'!M46)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IF(Cooking!M43="","",Cooking!M43)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Management'!M47="","",'Personal Management'!M47)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IF(Cooking!M44="","",Cooking!M44)</f>
        <v/>
      </c>
      <c r="R76" s="66"/>
      <c r="S76" s="66"/>
      <c r="W76" s="66"/>
      <c r="X76" s="66"/>
      <c r="AB76" s="66"/>
      <c r="AC76" s="66"/>
      <c r="AD76" s="186" t="str">
        <f>Lifesaving!B35</f>
        <v>14a</v>
      </c>
      <c r="AE76" s="183" t="str">
        <f>Lifesaving!C35</f>
        <v>Explain the signs and symptoms of a spinal injury.</v>
      </c>
      <c r="AF76" s="187" t="str">
        <f>IF(Lifesaving!M35="","",Lifesaving!M35)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IF(Lifesaving!M36="","",Lifesaving!M36)</f>
        <v/>
      </c>
      <c r="AG77" s="98"/>
      <c r="AH77" s="98"/>
      <c r="AI77" s="186" t="str">
        <f>'Personal Management'!B48</f>
        <v>c</v>
      </c>
      <c r="AJ77" s="188" t="str">
        <f>'Personal Management'!C48</f>
        <v>Describe your project.</v>
      </c>
      <c r="AK77" s="187" t="str">
        <f>IF('Personal Management'!M48="","",'Personal Management'!M48)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IF(Lifesaving!M37="","",Lifesaving!M37)</f>
        <v/>
      </c>
      <c r="AG78" s="98"/>
      <c r="AH78" s="98"/>
      <c r="AI78" s="186" t="str">
        <f>'Personal Management'!B49</f>
        <v>d</v>
      </c>
      <c r="AJ78" s="188" t="str">
        <f>'Personal Management'!C49</f>
        <v>Develop a list of resources. Identify how these resources will help you achieve your goal.</v>
      </c>
      <c r="AK78" s="187" t="str">
        <f>IF('Personal Management'!M49="","",'Personal Management'!M49)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IF(Lifesaving!M38="","",Lifesaving!M38)</f>
        <v/>
      </c>
      <c r="AG79" s="98"/>
      <c r="AH79" s="98"/>
      <c r="AI79" s="186" t="str">
        <f>'Personal Management'!B50</f>
        <v>e</v>
      </c>
      <c r="AJ79" s="188" t="str">
        <f>'Personal Management'!C50</f>
        <v>Develop a budget for your project.</v>
      </c>
      <c r="AK79" s="187" t="str">
        <f>IF('Personal Management'!M50="","",'Personal Management'!M50)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IF(Cooking!M45="","",Cooking!M45)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Management'!M51="","",'Personal Management'!M51)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IF(Cooking!M46="","",Cooking!M46)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Management'!M52="","",'Personal Management'!M52)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Community'!M3="", "", 'Citizenship in the Community'!M3)</f>
        <v/>
      </c>
      <c r="H87" s="66"/>
      <c r="I87" s="66"/>
      <c r="J87" s="186">
        <f>Communication!B3</f>
        <v>1</v>
      </c>
      <c r="K87" s="195" t="str">
        <f>Communication!C3</f>
        <v>Do ONE</v>
      </c>
      <c r="L87" s="187" t="str">
        <f>IF(Communication!M3="","",Communication!M3)</f>
        <v/>
      </c>
      <c r="N87" s="66"/>
      <c r="O87" s="313" t="str">
        <f>Cooking!B47</f>
        <v>a</v>
      </c>
      <c r="P87" s="290" t="str">
        <f>Cooking!C47</f>
        <v>Create a shopping list for your meals, showing the amount of food needed to prepare and serve each meal, and the cost for each meal.</v>
      </c>
      <c r="Q87" s="314" t="str">
        <f>IF(Cooking!M47="","",Cooking!M47)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Science'!M3="","",'Environmental Science'!M3)</f>
        <v/>
      </c>
      <c r="W87" s="66"/>
      <c r="X87" s="66"/>
      <c r="Y87" s="313">
        <f>'First Aid'!B3</f>
        <v>1</v>
      </c>
      <c r="Z87" s="290" t="str">
        <f>'First Aid'!C3</f>
        <v>Satisfy your counselor that you have current knowledge of all first-aid requirements for Tenderfoot, Second Class, and First Class ranks.</v>
      </c>
      <c r="AA87" s="314" t="str">
        <f>IF('First Aid'!M3="","",'First Aid'!M3)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Fitness'!M3="","",'Personal Fitness'!M3)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IF(Sustainability!M3="","",Sustainability!M3)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IF(Communication!M4="","",Communication!M4)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IF(Cooking!M48="","",Cooking!M48)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Aid'!M4="","",'First Aid'!M4)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Science'!M4="","",'Environmental Science'!M4)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Community'!M4="", "", 'Citizenship in the Community'!M4)</f>
        <v/>
      </c>
      <c r="H91" s="81"/>
      <c r="I91" s="81"/>
      <c r="J91" s="291"/>
      <c r="K91" s="294"/>
      <c r="L91" s="292"/>
      <c r="N91" s="81"/>
      <c r="O91" s="313"/>
      <c r="P91" s="290"/>
      <c r="Q91" s="314"/>
      <c r="R91" s="81"/>
      <c r="T91" s="321"/>
      <c r="U91" s="174" t="str">
        <f>'Environmental Science'!C5</f>
        <v>• Population</v>
      </c>
      <c r="V91" s="185" t="str">
        <f>IF('Environmental Science'!M5="","",'Environmental Science'!M5)</f>
        <v/>
      </c>
      <c r="W91" s="81"/>
      <c r="Y91" s="313" t="str">
        <f>'First Aid'!B5</f>
        <v>2b</v>
      </c>
      <c r="Z91" s="290" t="str">
        <f>'First Aid'!C5</f>
        <v>Define the term triage. Explain the steps necessary to assess and handle a medical emergency until help arrives.</v>
      </c>
      <c r="AA91" s="314" t="str">
        <f>IF('First Aid'!M5="","",'First Aid'!M5)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Community'!M5="", "", 'Citizenship in the Community'!M5)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IF(Cooking!M49="","",Cooking!M49)</f>
        <v/>
      </c>
      <c r="R92" s="66"/>
      <c r="T92" s="321"/>
      <c r="U92" s="174" t="str">
        <f>'Environmental Science'!C6</f>
        <v>• Community</v>
      </c>
      <c r="V92" s="185" t="str">
        <f>IF('Environmental Science'!M6="","",'Environmental Science'!M6)</f>
        <v/>
      </c>
      <c r="W92" s="66"/>
      <c r="Y92" s="313"/>
      <c r="Z92" s="290"/>
      <c r="AA92" s="314"/>
      <c r="AD92" s="186" t="str">
        <f>'Personal Fitness'!B4</f>
        <v>i</v>
      </c>
      <c r="AE92" s="188" t="str">
        <f>'Personal Fitness'!C4</f>
        <v>Why physical exams are important.</v>
      </c>
      <c r="AF92" s="187" t="str">
        <f>IF('Personal Fitness'!M4="","",'Personal Fitness'!M4)</f>
        <v/>
      </c>
      <c r="AG92" s="66"/>
      <c r="AI92" s="186">
        <f>Sustainability!B4</f>
        <v>2</v>
      </c>
      <c r="AJ92" s="183" t="str">
        <f>Sustainability!C4</f>
        <v>Do A and either B OR C of the following:</v>
      </c>
      <c r="AK92" s="187" t="str">
        <f>IF(Sustainability!M4="","",Sustainability!M4)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Science'!M7="","",'Environmental Science'!M7)</f>
        <v/>
      </c>
      <c r="W93" s="66"/>
      <c r="Y93" s="184" t="str">
        <f>'First Aid'!B6</f>
        <v>2c</v>
      </c>
      <c r="Z93" s="183" t="str">
        <f>'First Aid'!C6</f>
        <v>Explain the standard precautions as applied to blood borne pathogens.</v>
      </c>
      <c r="AA93" s="185" t="str">
        <f>IF('First Aid'!M6="","",'First Aid'!M6)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Fitness'!M5="","",'Personal Fitness'!M5)</f>
        <v/>
      </c>
      <c r="AG93" s="66"/>
      <c r="AI93" s="186"/>
      <c r="AJ93" s="183" t="str">
        <f>Sustainability!C5</f>
        <v>Water</v>
      </c>
      <c r="AK93" s="187" t="str">
        <f>IF(Sustainability!M5="","",Sustainability!M5)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Community'!M6="", "", 'Citizenship in the Community'!M6)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IF(Communication!M5="","",Communication!M5)</f>
        <v/>
      </c>
      <c r="N94" s="66"/>
      <c r="O94" s="313"/>
      <c r="P94" s="290"/>
      <c r="Q94" s="314"/>
      <c r="R94" s="66"/>
      <c r="T94" s="321"/>
      <c r="U94" s="174" t="str">
        <f>'Environmental Science'!C8</f>
        <v>• Biosphere</v>
      </c>
      <c r="V94" s="185" t="str">
        <f>IF('Environmental Science'!M8="","",'Environmental Science'!M8)</f>
        <v/>
      </c>
      <c r="W94" s="66"/>
      <c r="Y94" s="184" t="str">
        <f>'First Aid'!B7</f>
        <v>2d</v>
      </c>
      <c r="Z94" s="183" t="str">
        <f>'First Aid'!C7</f>
        <v>Prepare a first-aid kit for your home. Display and discuss its contents with your counselor.</v>
      </c>
      <c r="AA94" s="185" t="str">
        <f>IF('First Aid'!M7="","",'First Aid'!M7)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IF(Sustainability!M6="","",Sustainability!M6)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Community'!M7="", "", 'Citizenship in the Community'!M7)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IF(Cooking!M50="","",Cooking!M50)</f>
        <v/>
      </c>
      <c r="R95" s="66"/>
      <c r="T95" s="321"/>
      <c r="U95" s="174" t="str">
        <f>'Environmental Science'!C9</f>
        <v>• Symbiosis</v>
      </c>
      <c r="V95" s="185" t="str">
        <f>IF('Environmental Science'!M9="","",'Environmental Science'!M9)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Aid'!M8="","",'First Aid'!M8)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Community'!M8="", "", 'Citizenship in the Community'!M8)</f>
        <v/>
      </c>
      <c r="H96" s="66"/>
      <c r="I96" s="66"/>
      <c r="J96" s="291"/>
      <c r="K96" s="294"/>
      <c r="L96" s="292"/>
      <c r="N96" s="66"/>
      <c r="O96" s="313"/>
      <c r="P96" s="290"/>
      <c r="Q96" s="314"/>
      <c r="R96" s="66"/>
      <c r="T96" s="321"/>
      <c r="U96" s="174" t="str">
        <f>'Environmental Science'!C10</f>
        <v>• Niche</v>
      </c>
      <c r="V96" s="185" t="str">
        <f>IF('Environmental Science'!M10="","",'Environmental Science'!M10)</f>
        <v/>
      </c>
      <c r="W96" s="66"/>
      <c r="Y96" s="313"/>
      <c r="Z96" s="290"/>
      <c r="AA96" s="314"/>
      <c r="AD96" s="186" t="str">
        <f>'Personal Fitness'!B6</f>
        <v>iii</v>
      </c>
      <c r="AE96" s="188" t="str">
        <f>'Personal Fitness'!C6</f>
        <v>Diseases that can be prevented and how.</v>
      </c>
      <c r="AF96" s="187" t="str">
        <f>IF('Personal Fitness'!M6="","",'Personal Fitness'!M6)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Science'!M11="","",'Environmental Science'!M11)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Aid'!M9="","",'First Aid'!M9)</f>
        <v/>
      </c>
      <c r="AD97" s="186" t="str">
        <f>'Personal Fitness'!B7</f>
        <v>iv</v>
      </c>
      <c r="AE97" s="188" t="str">
        <f>'Personal Fitness'!C7</f>
        <v>The seven warning signs of cancer.</v>
      </c>
      <c r="AF97" s="187" t="str">
        <f>IF('Personal Fitness'!M7="","",'Personal Fitness'!M7)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Community'!M9="", "", 'Citizenship in the Community'!M9)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IF(Cooking!M51="","",Cooking!M51)</f>
        <v/>
      </c>
      <c r="R98" s="66"/>
      <c r="T98" s="321"/>
      <c r="U98" s="174" t="str">
        <f>'Environmental Science'!C12</f>
        <v>• Conservation</v>
      </c>
      <c r="V98" s="185" t="str">
        <f>IF('Environmental Science'!M12="","",'Environmental Science'!M12)</f>
        <v/>
      </c>
      <c r="W98" s="66"/>
      <c r="Y98" s="313"/>
      <c r="Z98" s="290"/>
      <c r="AA98" s="314"/>
      <c r="AD98" s="186" t="str">
        <f>'Personal Fitness'!B8</f>
        <v>v</v>
      </c>
      <c r="AE98" s="188" t="str">
        <f>'Personal Fitness'!C8</f>
        <v>The youth risk factors that affect cardiovascular fitness in adulthood.</v>
      </c>
      <c r="AF98" s="187" t="str">
        <f>IF('Personal Fitness'!M8="","",'Personal Fitness'!M8)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Science'!M13="","",'Environmental Science'!M13)</f>
        <v/>
      </c>
      <c r="W99" s="66"/>
      <c r="Y99" s="184" t="str">
        <f>'First Aid'!B10</f>
        <v>3c</v>
      </c>
      <c r="Z99" s="183" t="str">
        <f>'First Aid'!C10</f>
        <v>Explain the use of an automated external defibrillator (AED).</v>
      </c>
      <c r="AA99" s="185" t="str">
        <f>IF('First Aid'!M10="","",'First Aid'!M10)</f>
        <v/>
      </c>
      <c r="AD99" s="291" t="str">
        <f>'Personal Fitness'!B9</f>
        <v>1b</v>
      </c>
      <c r="AE99" s="290" t="str">
        <f>'Personal Fitness'!C9</f>
        <v>Have a dental examination. Get a statement saying that your teeth have been checked and cared for. Tell how to care for your teeth.</v>
      </c>
      <c r="AF99" s="292" t="str">
        <f>IF('Personal Fitness'!M9="","",'Personal Fitness'!M9)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IF(Sustainability!M7="","",Sustainability!M7)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Community'!M10="", "", 'Citizenship in the Community'!M10)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IF(Communication!M6="","",Communication!M6)</f>
        <v/>
      </c>
      <c r="N100" s="66"/>
      <c r="O100" s="313"/>
      <c r="P100" s="290"/>
      <c r="Q100" s="314"/>
      <c r="R100" s="66"/>
      <c r="T100" s="321"/>
      <c r="U100" s="174" t="str">
        <f>'Environmental Science'!C14</f>
        <v>• Endangered species</v>
      </c>
      <c r="V100" s="185" t="str">
        <f>IF('Environmental Science'!M14="","",'Environmental Science'!M14)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Aid'!M11="","",'First Aid'!M11)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Science'!M15="","",'Environmental Science'!M15)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Fitness'!M10="","",'Personal Fitness'!M10)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Community'!M11="", "", 'Citizenship in the Community'!M11)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IF(Cooking!M52="","",Cooking!M52)</f>
        <v/>
      </c>
      <c r="R102" s="66"/>
      <c r="T102" s="321"/>
      <c r="U102" s="174" t="str">
        <f>'Environmental Science'!C16</f>
        <v>• Pollution prevention</v>
      </c>
      <c r="V102" s="185" t="str">
        <f>IF('Environmental Science'!M16="","",'Environmental Science'!M16)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Community'!M12="", "", 'Citizenship in the Community'!M12)</f>
        <v/>
      </c>
      <c r="H103" s="66"/>
      <c r="I103" s="66"/>
      <c r="J103" s="291"/>
      <c r="K103" s="294"/>
      <c r="L103" s="292"/>
      <c r="N103" s="66"/>
      <c r="O103" s="313"/>
      <c r="P103" s="290"/>
      <c r="Q103" s="314"/>
      <c r="R103" s="66"/>
      <c r="T103" s="321"/>
      <c r="U103" s="174" t="str">
        <f>'Environmental Science'!C17</f>
        <v>• Brownfield</v>
      </c>
      <c r="V103" s="185" t="str">
        <f>IF('Environmental Science'!M17="","",'Environmental Science'!M17)</f>
        <v/>
      </c>
      <c r="W103" s="66"/>
      <c r="Y103" s="313" t="str">
        <f>'First Aid'!B12</f>
        <v>3e</v>
      </c>
      <c r="Z103" s="290" t="str">
        <f>'First Aid'!C12</f>
        <v>Explain when a bee sting could be life threatening and what action should be taken for prevention and for first aid.</v>
      </c>
      <c r="AA103" s="314" t="str">
        <f>IF('First Aid'!M12="","",'First Aid'!M12)</f>
        <v/>
      </c>
      <c r="AD103" s="186" t="str">
        <f>'Personal Fitness'!B11</f>
        <v>a</v>
      </c>
      <c r="AE103" s="188" t="str">
        <f>'Personal Fitness'!C11</f>
        <v>Components of personal fitness.</v>
      </c>
      <c r="AF103" s="187" t="str">
        <f>IF('Personal Fitness'!M11="","",'Personal Fitness'!M11)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IF(Sustainability!M8="","",Sustainability!M8)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Community'!M13="", "", 'Citizenship in the Community'!M13)</f>
        <v/>
      </c>
      <c r="H104" s="66"/>
      <c r="I104" s="66"/>
      <c r="J104" s="291"/>
      <c r="K104" s="294"/>
      <c r="L104" s="292"/>
      <c r="N104" s="66"/>
      <c r="O104" s="313"/>
      <c r="P104" s="290"/>
      <c r="Q104" s="314"/>
      <c r="R104" s="66"/>
      <c r="T104" s="321"/>
      <c r="U104" s="174" t="str">
        <f>'Environmental Science'!C18</f>
        <v>• Ozone</v>
      </c>
      <c r="V104" s="185" t="str">
        <f>IF('Environmental Science'!M18="","",'Environmental Science'!M18)</f>
        <v/>
      </c>
      <c r="W104" s="66"/>
      <c r="Y104" s="313"/>
      <c r="Z104" s="290"/>
      <c r="AA104" s="314"/>
      <c r="AD104" s="186" t="str">
        <f>'Personal Fitness'!B12</f>
        <v>b</v>
      </c>
      <c r="AE104" s="188" t="str">
        <f>'Personal Fitness'!C12</f>
        <v>Reasons for being fit in all components.</v>
      </c>
      <c r="AF104" s="187" t="str">
        <f>IF('Personal Fitness'!M12="","",'Personal Fitness'!M12)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IF(Communication!M7="","",Communication!M7)</f>
        <v/>
      </c>
      <c r="N105" s="66"/>
      <c r="R105" s="66"/>
      <c r="T105" s="321"/>
      <c r="U105" s="174" t="str">
        <f>'Environmental Science'!C19</f>
        <v>• Watershed</v>
      </c>
      <c r="V105" s="185" t="str">
        <f>IF('Environmental Science'!M19="","",'Environmental Science'!M19)</f>
        <v/>
      </c>
      <c r="W105" s="66"/>
      <c r="Y105" s="313" t="str">
        <f>'First Aid'!B13</f>
        <v>3f</v>
      </c>
      <c r="Z105" s="290" t="str">
        <f>'First Aid'!C13</f>
        <v>Explain the symptoms of heatstroke and what action should be taken for first aid and for prevention.</v>
      </c>
      <c r="AA105" s="314" t="str">
        <f>IF('First Aid'!M13="","",'First Aid'!M13)</f>
        <v/>
      </c>
      <c r="AD105" s="186" t="str">
        <f>'Personal Fitness'!B13</f>
        <v>c</v>
      </c>
      <c r="AE105" s="188" t="str">
        <f>'Personal Fitness'!C13</f>
        <v>What it means to be mentally healthy.</v>
      </c>
      <c r="AF105" s="187" t="str">
        <f>IF('Personal Fitness'!M13="","",'Personal Fitness'!M13)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Science'!M20="","",'Environmental Science'!M20)</f>
        <v/>
      </c>
      <c r="W106" s="66"/>
      <c r="Y106" s="313"/>
      <c r="Z106" s="290"/>
      <c r="AA106" s="314"/>
      <c r="AD106" s="186" t="str">
        <f>'Personal Fitness'!B14</f>
        <v>d</v>
      </c>
      <c r="AE106" s="188" t="str">
        <f>'Personal Fitness'!C14</f>
        <v>What it means to be physically healthy and fit.</v>
      </c>
      <c r="AF106" s="187" t="str">
        <f>IF('Personal Fitness'!M14="","",'Personal Fitness'!M14)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Community'!M14="", "", 'Citizenship in the Community'!M14)</f>
        <v/>
      </c>
      <c r="H107" s="66"/>
      <c r="I107" s="66"/>
      <c r="J107" s="291"/>
      <c r="K107" s="294"/>
      <c r="L107" s="292"/>
      <c r="N107" s="66"/>
      <c r="O107" s="299"/>
      <c r="P107" s="299"/>
      <c r="Q107" s="299"/>
      <c r="R107" s="66"/>
      <c r="T107" s="321"/>
      <c r="U107" s="174" t="str">
        <f>'Environmental Science'!C21</f>
        <v>• Nonpoint source</v>
      </c>
      <c r="V107" s="185" t="str">
        <f>IF('Environmental Science'!M21="","",'Environmental Science'!M21)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Aid'!M14="","",'First Aid'!M14)</f>
        <v/>
      </c>
      <c r="AD107" s="186" t="str">
        <f>'Personal Fitness'!B15</f>
        <v>e</v>
      </c>
      <c r="AE107" s="188" t="str">
        <f>'Personal Fitness'!C15</f>
        <v>What it means to be socially healthy. Discuss your activity in the areas of healthy social fitness.</v>
      </c>
      <c r="AF107" s="187" t="str">
        <f>IF('Personal Fitness'!M15="","",'Personal Fitness'!M15)</f>
        <v/>
      </c>
      <c r="AG107" s="66"/>
      <c r="AI107" s="186"/>
      <c r="AJ107" s="183" t="str">
        <f>Sustainability!C9</f>
        <v>Food</v>
      </c>
      <c r="AK107" s="187" t="str">
        <f>IF(Sustainability!M9="","",Sustainability!M9)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Community'!M15="", "", 'Citizenship in the Community'!M15)</f>
        <v/>
      </c>
      <c r="H108" s="66"/>
      <c r="I108" s="66"/>
      <c r="J108" s="186">
        <f>Communication!B8</f>
        <v>2</v>
      </c>
      <c r="K108" s="195" t="str">
        <f>Communication!C8</f>
        <v>Do ONE</v>
      </c>
      <c r="L108" s="187" t="str">
        <f>IF(Communication!M8="","",Communication!M8)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IF(Cycling!M3="","",Cycling!M3)</f>
        <v/>
      </c>
      <c r="R108" s="66"/>
      <c r="T108" s="321"/>
      <c r="U108" s="174" t="str">
        <f>'Environmental Science'!C22</f>
        <v>• Hybrid vehicle</v>
      </c>
      <c r="V108" s="185" t="str">
        <f>IF('Environmental Science'!M22="","",'Environmental Science'!M22)</f>
        <v/>
      </c>
      <c r="W108" s="66"/>
      <c r="Y108" s="313"/>
      <c r="Z108" s="290"/>
      <c r="AA108" s="314"/>
      <c r="AD108" s="186" t="str">
        <f>'Personal Fitness'!B16</f>
        <v>f</v>
      </c>
      <c r="AE108" s="188" t="str">
        <f>'Personal Fitness'!C16</f>
        <v>What you can do to prevent social, emotional, or mental problems.</v>
      </c>
      <c r="AF108" s="187" t="str">
        <f>IF('Personal Fitness'!M16="","",'Personal Fitness'!M16)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IF(Sustainability!M10="","",Sustainability!M10)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IF(Communication!M9="","",Communication!M9)</f>
        <v/>
      </c>
      <c r="N109" s="66"/>
      <c r="O109" s="313"/>
      <c r="P109" s="290"/>
      <c r="Q109" s="314"/>
      <c r="R109" s="66"/>
      <c r="T109" s="322"/>
      <c r="U109" s="174" t="str">
        <f>'Environmental Science'!C23</f>
        <v>• Fuel cell</v>
      </c>
      <c r="V109" s="185" t="str">
        <f>IF('Environmental Science'!M23="","",'Environmental Science'!M23)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Fitness'!M17="","",'Personal Fitness'!M17)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Science'!M24="","",'Environmental Science'!M24)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Aid'!M15="","",'First Aid'!M15)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IF(Cycling!M4="","",Cycling!M4)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Science'!M25="","",'Environmental Science'!M25)</f>
        <v/>
      </c>
      <c r="Y111" s="313"/>
      <c r="Z111" s="290"/>
      <c r="AA111" s="314"/>
      <c r="AD111" s="186" t="str">
        <f>'Personal Fitness'!B18</f>
        <v>3b</v>
      </c>
      <c r="AE111" s="183" t="str">
        <f>'Personal Fitness'!C18</f>
        <v>Are you immunized and vaccinated according to the advice of your health-care provider?</v>
      </c>
      <c r="AF111" s="187" t="str">
        <f>IF('Personal Fitness'!M18="","",'Personal Fitness'!M18)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IF(Sustainability!M11="","",Sustainability!M11)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Community'!M16="", "", 'Citizenship in the Community'!M16)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IF(Communication!M10="","",Communication!M10)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Fitness'!M19="","",'Personal Fitness'!M19)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Science'!M26="","",'Environmental Science'!M26)</f>
        <v/>
      </c>
      <c r="W113" s="66"/>
      <c r="Y113" s="313" t="str">
        <f>'First Aid'!B16</f>
        <v>5a</v>
      </c>
      <c r="Z113" s="290" t="str">
        <f>'First Aid'!C16</f>
        <v>Describe the symptoms, proper first-aid procedures, and possible prevention measures for hypothermia</v>
      </c>
      <c r="AA113" s="314" t="str">
        <f>IF('First Aid'!M16="","",'First Aid'!M16)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Community'!M17="", "", 'Citizenship in the Community'!M17)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Fitness'!M20="","",'Personal Fitness'!M20)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IF(Sustainability!M12="","",Sustainability!M12)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IF(Communication!M11="","",Communication!M11)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IF(Cycling!M5="","",Cycling!M5)</f>
        <v/>
      </c>
      <c r="R115" s="66"/>
      <c r="T115" s="184" t="str">
        <f>'Environmental Science'!B27</f>
        <v>A3</v>
      </c>
      <c r="U115" s="183" t="str">
        <f>'Environmental Science'!C27</f>
        <v>Discuss what is an ecosystem. Tell how it is maintained in nature and how it survives.</v>
      </c>
      <c r="V115" s="185" t="str">
        <f>IF('Environmental Science'!M27="","",'Environmental Science'!M27)</f>
        <v/>
      </c>
      <c r="W115" s="66"/>
      <c r="Y115" s="313" t="str">
        <f>'First Aid'!B17</f>
        <v>5b</v>
      </c>
      <c r="Z115" s="290" t="str">
        <f>'First Aid'!C17</f>
        <v>Describe the symptoms, proper first-aid procedures, and possible prevention measures for convulsion/seizure</v>
      </c>
      <c r="AA115" s="314" t="str">
        <f>IF('First Aid'!M17="","",'First Aid'!M17)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Community'!M18="", "", 'Citizenship in the Community'!M18)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IF(Communication!M12="","",Communication!M12)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Science'!M28="","",'Environmental Science'!M28)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Fitness'!M21="","",'Personal Fitness'!M21)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Community'!M19="", "", 'Citizenship in the Community'!M19)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IF(Cycling!M6="","",Cycling!M6)</f>
        <v/>
      </c>
      <c r="R117" s="63"/>
      <c r="T117" s="313"/>
      <c r="U117" s="290"/>
      <c r="V117" s="314"/>
      <c r="W117" s="63"/>
      <c r="Y117" s="313" t="str">
        <f>'First Aid'!B18</f>
        <v>5c</v>
      </c>
      <c r="Z117" s="290" t="str">
        <f>'First Aid'!C18</f>
        <v>Describe the symptoms, proper first-aid procedures, and possible prevention measures for frostbite</v>
      </c>
      <c r="AA117" s="314" t="str">
        <f>IF('First Aid'!M18="","",'First Aid'!M18)</f>
        <v/>
      </c>
      <c r="AD117" s="291"/>
      <c r="AE117" s="290"/>
      <c r="AF117" s="292"/>
      <c r="AG117" s="63"/>
      <c r="AI117" s="186"/>
      <c r="AJ117" s="183" t="str">
        <f>Sustainability!C13</f>
        <v>Community</v>
      </c>
      <c r="AK117" s="187" t="str">
        <f>IF(Sustainability!M13="","",Sustainability!M13)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Science'!M29="","",'Environmental Science'!M29)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Fitness'!M22="","",'Personal Fitness'!M22)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IF(Sustainability!M14="","",Sustainability!M14)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IF(Cycling!M7="","",Cycling!M7)</f>
        <v/>
      </c>
      <c r="R119" s="63"/>
      <c r="T119" s="313"/>
      <c r="U119" s="290"/>
      <c r="V119" s="314"/>
      <c r="W119" s="63"/>
      <c r="Y119" s="313" t="str">
        <f>'First Aid'!B19</f>
        <v>5d</v>
      </c>
      <c r="Z119" s="290" t="str">
        <f>'First Aid'!C19</f>
        <v>Describe the symptoms, proper first-aid procedures, and possible prevention measures for dehydration</v>
      </c>
      <c r="AA119" s="314" t="str">
        <f>IF('First Aid'!M19="","",'First Aid'!M19)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Fitness'!M23="","",'Personal Fitness'!M23)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Community'!M20="", "", 'Citizenship in the Community'!M20)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IF(Communication!M13="","",Communication!M13)</f>
        <v/>
      </c>
      <c r="N121" s="63"/>
      <c r="O121" s="184" t="str">
        <f>Cycling!B8</f>
        <v>3a</v>
      </c>
      <c r="P121" s="183" t="str">
        <f>Cycling!C8</f>
        <v>Show all points that need regular lubrication</v>
      </c>
      <c r="Q121" s="185" t="str">
        <f>IF(Cycling!M8="","",Cycling!M8)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Aid'!M20="","",'First Aid'!M20)</f>
        <v/>
      </c>
      <c r="AD121" s="186" t="str">
        <f>'Personal Fitness'!B24</f>
        <v>3h</v>
      </c>
      <c r="AE121" s="183" t="str">
        <f>'Personal Fitness'!C24</f>
        <v>Do you sleep well at night and wake up feeling ready to start the new day?</v>
      </c>
      <c r="AF121" s="187" t="str">
        <f>IF('Personal Fitness'!M24="","",'Personal Fitness'!M24)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IF(Cycling!M9="","",Cycling!M9)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Science'!M30="","",'Environmental Science'!M30)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Fitness'!M25="","",'Personal Fitness'!M25)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IF(Sustainability!M15="","",Sustainability!M15)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IF(Cycling!M10="","",Cycling!M10)</f>
        <v/>
      </c>
      <c r="R123" s="63"/>
      <c r="T123" s="313"/>
      <c r="U123" s="290"/>
      <c r="V123" s="314"/>
      <c r="W123" s="63"/>
      <c r="Y123" s="184" t="str">
        <f>'First Aid'!B21</f>
        <v>5f</v>
      </c>
      <c r="Z123" s="183" t="str">
        <f>'First Aid'!C21</f>
        <v>Describe the symptoms, proper first-aid procedures, and possible prevention measures for burns</v>
      </c>
      <c r="AA123" s="185" t="str">
        <f>IF('First Aid'!M21="","",'First Aid'!M21)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IF(Cycling!M11="","",Cycling!M11)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Science'!M31="","",'Environmental Science'!M31)</f>
        <v/>
      </c>
      <c r="W124" s="63"/>
      <c r="Y124" s="313" t="str">
        <f>'First Aid'!B22</f>
        <v>5g</v>
      </c>
      <c r="Z124" s="290" t="str">
        <f>'First Aid'!C22</f>
        <v>Describe the symptoms, proper first-aid procedures, and possible prevention measures for abdominal pain</v>
      </c>
      <c r="AA124" s="314" t="str">
        <f>IF('First Aid'!M22="","",'First Aid'!M22)</f>
        <v/>
      </c>
      <c r="AD124" s="186" t="str">
        <f>'Personal Fitness'!B26</f>
        <v>3j</v>
      </c>
      <c r="AE124" s="183" t="str">
        <f>'Personal Fitness'!C26</f>
        <v>Do you spend quality time with your family and friends in social and recreational activities?</v>
      </c>
      <c r="AF124" s="187" t="str">
        <f>IF('Personal Fitness'!M26="","",'Personal Fitness'!M26)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IF(Communication!M14="","",Communication!M14)</f>
        <v/>
      </c>
      <c r="N125" s="63"/>
      <c r="O125" s="313">
        <f>Cycling!B12</f>
        <v>5</v>
      </c>
      <c r="P125" s="290" t="str">
        <f>Cycling!C12</f>
        <v>Show how to repair a flat by removing the tire, replacing or patching the tube, and remounting the tire.</v>
      </c>
      <c r="Q125" s="314" t="str">
        <f>IF(Cycling!M12="","",Cycling!M12)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Fitness'!M27="","",'Personal Fitness'!M27)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IF(Sustainability!M16="","",Sustainability!M16)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Science'!M32="","",'Environmental Science'!M32)</f>
        <v/>
      </c>
      <c r="Y126" s="313" t="str">
        <f>'First Aid'!B23</f>
        <v>5h</v>
      </c>
      <c r="Z126" s="290" t="str">
        <f>'First Aid'!C23</f>
        <v>Describe the symptoms, proper first-aid procedures, and possible prevention measures for loosened teeth</v>
      </c>
      <c r="AA126" s="314" t="str">
        <f>IF('First Aid'!M23="","",'First Aid'!M23)</f>
        <v/>
      </c>
      <c r="AD126" s="186" t="str">
        <f>'Personal Fitness'!B28</f>
        <v>4a</v>
      </c>
      <c r="AE126" s="183" t="str">
        <f>'Personal Fitness'!C28</f>
        <v>Explain the components of physical fitness.</v>
      </c>
      <c r="AF126" s="187" t="str">
        <f>IF('Personal Fitness'!M28="","",'Personal Fitness'!M28)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IF(Cycling!M13="","",Cycling!M13)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Fitness'!M29="","",'Personal Fitness'!M29)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Nation'!M3="", "", 'Citizenship in the Nation'!M3)</f>
        <v/>
      </c>
      <c r="J128" s="186">
        <f>Communication!B15</f>
        <v>7</v>
      </c>
      <c r="K128" s="195" t="str">
        <f>Communication!C15</f>
        <v>Do ONE</v>
      </c>
      <c r="L128" s="187" t="str">
        <f>IF(Communication!M15="","",Communication!M15)</f>
        <v/>
      </c>
      <c r="O128" s="313">
        <f>Cycling!B14</f>
        <v>7</v>
      </c>
      <c r="P128" s="290" t="str">
        <f>Cycling!C14</f>
        <v>Using the BSA buddy system, complete all the requirements for ONE of the following options: road biking OR mountain biking</v>
      </c>
      <c r="Q128" s="314" t="str">
        <f>IF(Cycling!M14="","",Cycling!M14)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Science'!M33="","",'Environmental Science'!M33)</f>
        <v/>
      </c>
      <c r="Y128" s="313" t="str">
        <f>'First Aid'!B24</f>
        <v>5i</v>
      </c>
      <c r="Z128" s="290" t="str">
        <f>'First Aid'!C24</f>
        <v>Describe the symptoms, proper first-aid procedures, and possible prevention measures for knocked out tooth</v>
      </c>
      <c r="AA128" s="314" t="str">
        <f>IF('First Aid'!M24="","",'First Aid'!M24)</f>
        <v/>
      </c>
      <c r="AD128" s="186" t="str">
        <f>'Personal Fitness'!B30</f>
        <v>4c</v>
      </c>
      <c r="AE128" s="183" t="str">
        <f>'Personal Fitness'!C30</f>
        <v>Explain the need to have a balance in all four components of physical fitness.</v>
      </c>
      <c r="AF128" s="187" t="str">
        <f>IF('Personal Fitness'!M30="","",'Personal Fitness'!M30)</f>
        <v/>
      </c>
      <c r="AI128" s="186"/>
      <c r="AJ128" s="183" t="str">
        <f>Sustainability!C17</f>
        <v>Energy</v>
      </c>
      <c r="AK128" s="187" t="str">
        <f>IF(Sustainability!M17="","",Sustainability!M17)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IF(Communication!M16="","",Communication!M16)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Fitness'!M31="","",'Personal Fitness'!M31)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IF(Sustainability!M18="","",Sustainability!M18)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Nation'!M4="", "", 'Citizenship in the Nation'!M4)</f>
        <v/>
      </c>
      <c r="H130" s="2"/>
      <c r="I130" s="2"/>
      <c r="J130" s="291"/>
      <c r="K130" s="294"/>
      <c r="L130" s="292"/>
      <c r="N130" s="2"/>
      <c r="O130" s="184" t="str">
        <f>Cycling!B15</f>
        <v>7A</v>
      </c>
      <c r="P130" s="183" t="str">
        <f>Cycling!C15</f>
        <v>Road Biking</v>
      </c>
      <c r="Q130" s="185" t="str">
        <f>IF(Cycling!M15="","",Cycling!M15)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Aid'!M25="","",'First Aid'!M25)</f>
        <v/>
      </c>
      <c r="AB130" s="2"/>
      <c r="AC130" s="2"/>
      <c r="AD130" s="186" t="str">
        <f>'Personal Fitness'!B32</f>
        <v>5a</v>
      </c>
      <c r="AE130" s="183" t="str">
        <f>'Personal Fitness'!C32</f>
        <v>Explain the importance of good nutrition.</v>
      </c>
      <c r="AF130" s="187" t="str">
        <f>IF('Personal Fitness'!M32="","",'Personal Fitness'!M32)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Nation'!M5="", "", 'Citizenship in the Nation'!M5)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IF(Communication!M17="","",Communication!M17)</f>
        <v/>
      </c>
      <c r="N131" s="2"/>
      <c r="O131" s="184">
        <f>Cycling!B16</f>
        <v>1</v>
      </c>
      <c r="P131" s="188" t="str">
        <f>Cycling!C16</f>
        <v>Take a road test with your counselor and demonstrate the following:</v>
      </c>
      <c r="Q131" s="185" t="str">
        <f>IF(Cycling!M16="","",Cycling!M16)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Science'!M34="","",'Environmental Science'!M34)</f>
        <v/>
      </c>
      <c r="W131" s="2"/>
      <c r="X131" s="2"/>
      <c r="Y131" s="313"/>
      <c r="Z131" s="290"/>
      <c r="AA131" s="314"/>
      <c r="AB131" s="2"/>
      <c r="AC131" s="2"/>
      <c r="AD131" s="186" t="str">
        <f>'Personal Fitness'!B33</f>
        <v>5b</v>
      </c>
      <c r="AE131" s="183" t="str">
        <f>'Personal Fitness'!C33</f>
        <v>Explain what good nutrition means to you.</v>
      </c>
      <c r="AF131" s="187" t="str">
        <f>IF('Personal Fitness'!M33="","",'Personal Fitness'!M33)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IF(Cycling!M17="","",Cycling!M17)</f>
        <v/>
      </c>
      <c r="R132" s="2"/>
      <c r="S132" s="2"/>
      <c r="T132" s="313"/>
      <c r="U132" s="290"/>
      <c r="V132" s="314"/>
      <c r="W132" s="2"/>
      <c r="X132" s="2"/>
      <c r="Y132" s="184">
        <f>'First Aid'!B26</f>
        <v>6</v>
      </c>
      <c r="Z132" s="183" t="str">
        <f>'First Aid'!C26</f>
        <v>Do TWO of the following</v>
      </c>
      <c r="AA132" s="185" t="str">
        <f>IF('First Aid'!M26="","",'First Aid'!M26)</f>
        <v/>
      </c>
      <c r="AB132" s="2"/>
      <c r="AC132" s="2"/>
      <c r="AD132" s="186" t="str">
        <f>'Personal Fitness'!B34</f>
        <v>5c</v>
      </c>
      <c r="AE132" s="183" t="str">
        <f>'Personal Fitness'!C34</f>
        <v>Explain how good nutrition is related to the other components of personal fitness.</v>
      </c>
      <c r="AF132" s="187" t="str">
        <f>IF('Personal Fitness'!M34="","",'Personal Fitness'!M34)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IF(Cycling!M18="","",Cycling!M18)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Aid'!M27="","",'First Aid'!M27)</f>
        <v/>
      </c>
      <c r="AB133" s="2"/>
      <c r="AC133" s="2"/>
      <c r="AD133" s="186" t="str">
        <f>'Personal Fitness'!B35</f>
        <v>5d</v>
      </c>
      <c r="AE133" s="183" t="str">
        <f>'Personal Fitness'!C35</f>
        <v>Explain the three components of a sound weight (fat) control program.</v>
      </c>
      <c r="AF133" s="187" t="str">
        <f>IF('Personal Fitness'!M35="","",'Personal Fitness'!M35)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Nation'!M6="", "", 'Citizenship in the Nation'!M6)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Science'!M35="","",'Environmental Science'!M35)</f>
        <v/>
      </c>
      <c r="W134" s="2"/>
      <c r="X134" s="2"/>
      <c r="Y134" s="313"/>
      <c r="Z134" s="315"/>
      <c r="AA134" s="314"/>
      <c r="AB134" s="2"/>
      <c r="AC134" s="2"/>
      <c r="AD134" s="291">
        <f>'Personal Fitness'!B36</f>
        <v>6</v>
      </c>
      <c r="AE134" s="183" t="str">
        <f>'Personal Fitness'!C36</f>
        <v>Record your abilities on the following tests:</v>
      </c>
      <c r="AF134" s="187" t="str">
        <f>IF('Personal Fitness'!M36="","",'Personal Fitness'!M36)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IF(Sustainability!M19="","",Sustainability!M19)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IF(Cycling!M19="","",Cycling!M19)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Aid'!M28="","",'First Aid'!M28)</f>
        <v/>
      </c>
      <c r="AB135" s="2"/>
      <c r="AC135" s="2"/>
      <c r="AD135" s="291"/>
      <c r="AE135" s="183" t="str">
        <f>'Personal Fitness'!C37</f>
        <v>Aerobic - run 9 minutes OR 1 mile.</v>
      </c>
      <c r="AF135" s="187" t="str">
        <f>IF('Personal Fitness'!M37="","",'Personal Fitness'!M37)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Nation'!M7="", "", 'Citizenship in the Nation'!M7)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IF(Communication!M18="","",Communication!M18)</f>
        <v/>
      </c>
      <c r="N136" s="2"/>
      <c r="O136" s="184" t="str">
        <f>Cycling!B20</f>
        <v>d</v>
      </c>
      <c r="P136" s="198" t="str">
        <f>Cycling!C20</f>
        <v>Demonstrate appropriate actions at a right-turn only lane when you are continuing straight.</v>
      </c>
      <c r="Q136" s="185" t="str">
        <f>IF(Cycling!M20="","",Cycling!M20)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Science'!M36="","",'Environmental Science'!M36)</f>
        <v/>
      </c>
      <c r="W136" s="2"/>
      <c r="X136" s="2"/>
      <c r="Y136" s="313"/>
      <c r="Z136" s="315"/>
      <c r="AA136" s="314"/>
      <c r="AB136" s="2"/>
      <c r="AC136" s="2"/>
      <c r="AD136" s="291"/>
      <c r="AE136" s="183" t="str">
        <f>'Personal Fitness'!C38</f>
        <v>Flexibility - Distance stretched on 4th attempt of a sit and reach.</v>
      </c>
      <c r="AF136" s="187" t="str">
        <f>IF('Personal Fitness'!M38="","",'Personal Fitness'!M38)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IF(Cycling!M21="","",Cycling!M21)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Aid'!M29="","",'First Aid'!M29)</f>
        <v/>
      </c>
      <c r="AB137" s="2"/>
      <c r="AC137" s="2"/>
      <c r="AD137" s="291"/>
      <c r="AE137" s="183" t="str">
        <f>'Personal Fitness'!C39</f>
        <v>Strength - Sit-ups done correctly in 60 seconds.</v>
      </c>
      <c r="AF137" s="187" t="str">
        <f>IF('Personal Fitness'!M39="","",'Personal Fitness'!M39)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Nation'!M8="", "", 'Citizenship in the Nation'!M8)</f>
        <v/>
      </c>
      <c r="H138" s="2"/>
      <c r="I138" s="2"/>
      <c r="J138" s="291"/>
      <c r="K138" s="294"/>
      <c r="L138" s="292"/>
      <c r="N138" s="2"/>
      <c r="O138" s="184" t="str">
        <f>Cycling!B22</f>
        <v>f</v>
      </c>
      <c r="P138" s="198" t="str">
        <f>Cycling!C22</f>
        <v>Cross railroad tracks properly.</v>
      </c>
      <c r="Q138" s="185" t="str">
        <f>IF(Cycling!M22="","",Cycling!M22)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Science'!M37="","",'Environmental Science'!M37)</f>
        <v/>
      </c>
      <c r="W138" s="2"/>
      <c r="X138" s="2"/>
      <c r="Y138" s="313"/>
      <c r="Z138" s="315"/>
      <c r="AA138" s="314"/>
      <c r="AB138" s="2"/>
      <c r="AC138" s="2"/>
      <c r="AD138" s="291"/>
      <c r="AE138" s="183" t="str">
        <f>'Personal Fitness'!C40</f>
        <v>Strength - Pull-ups done correctly in 60 seconds.</v>
      </c>
      <c r="AF138" s="187" t="str">
        <f>IF('Personal Fitness'!M40="","",'Personal Fitness'!M40)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IF(Communication!M19="","",Communication!M19)</f>
        <v/>
      </c>
      <c r="N139" s="2"/>
      <c r="O139" s="184">
        <f>Cycling!B23</f>
        <v>2</v>
      </c>
      <c r="P139" s="188" t="str">
        <f>Cycling!C23</f>
        <v>Avoiding main highways, take the following rides:</v>
      </c>
      <c r="Q139" s="185" t="str">
        <f>IF(Cycling!M23="","",Cycling!M23)</f>
        <v/>
      </c>
      <c r="R139" s="2"/>
      <c r="S139" s="2"/>
      <c r="T139" s="313"/>
      <c r="U139" s="290"/>
      <c r="V139" s="314"/>
      <c r="W139" s="2"/>
      <c r="X139" s="2"/>
      <c r="Y139" s="184">
        <f>'First Aid'!B30</f>
        <v>7</v>
      </c>
      <c r="Z139" s="183" t="str">
        <f>'First Aid'!C30</f>
        <v>Teach another Scout a first-aid skill selected by your counselor.</v>
      </c>
      <c r="AA139" s="185" t="str">
        <f>IF('First Aid'!M30="","",'First Aid'!M30)</f>
        <v/>
      </c>
      <c r="AB139" s="2"/>
      <c r="AC139" s="2"/>
      <c r="AD139" s="291"/>
      <c r="AE139" s="183" t="str">
        <f>'Personal Fitness'!C41</f>
        <v>Strength - Push-ups done correctly in 60 seconds.</v>
      </c>
      <c r="AF139" s="187" t="str">
        <f>IF('Personal Fitness'!M41="","",'Personal Fitness'!M41)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IF(Sustainability!M20="","",Sustainability!M20)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IF(Cycling!M24="","",Cycling!M24)</f>
        <v/>
      </c>
      <c r="R140" s="2"/>
      <c r="S140" s="2"/>
      <c r="T140" s="313"/>
      <c r="U140" s="290"/>
      <c r="V140" s="314"/>
      <c r="W140" s="2"/>
      <c r="X140" s="2"/>
      <c r="Y140" s="109"/>
      <c r="Z140" s="181"/>
      <c r="AA140" s="98"/>
      <c r="AB140" s="2"/>
      <c r="AC140" s="2"/>
      <c r="AD140" s="291"/>
      <c r="AE140" s="183" t="str">
        <f>'Personal Fitness'!C42</f>
        <v>Body Composition - right arm.</v>
      </c>
      <c r="AF140" s="187" t="str">
        <f>IF('Personal Fitness'!M42="","",'Personal Fitness'!M42)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Nation'!M9="", "", 'Citizenship in the Nation'!M9)</f>
        <v/>
      </c>
      <c r="H141" s="2"/>
      <c r="I141" s="2"/>
      <c r="J141" s="291"/>
      <c r="K141" s="295"/>
      <c r="L141" s="292"/>
      <c r="N141" s="2"/>
      <c r="O141" s="184" t="str">
        <f>Cycling!B25</f>
        <v>b</v>
      </c>
      <c r="P141" s="198" t="str">
        <f>Cycling!C25</f>
        <v>Two of 15 miles each.</v>
      </c>
      <c r="Q141" s="185" t="str">
        <f>IF(Cycling!M25="","",Cycling!M25)</f>
        <v/>
      </c>
      <c r="R141" s="2"/>
      <c r="S141" s="2"/>
      <c r="T141" s="313"/>
      <c r="U141" s="290"/>
      <c r="V141" s="314"/>
      <c r="W141" s="2"/>
      <c r="X141" s="2"/>
      <c r="Y141" s="109"/>
      <c r="Z141" s="181"/>
      <c r="AA141" s="98"/>
      <c r="AB141" s="2"/>
      <c r="AC141" s="2"/>
      <c r="AD141" s="291"/>
      <c r="AE141" s="183" t="str">
        <f>'Personal Fitness'!C43</f>
        <v>Body Composition - shoulders.</v>
      </c>
      <c r="AF141" s="187" t="str">
        <f>IF('Personal Fitness'!M43="","",'Personal Fitness'!M43)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IF(Communication!M20="","",Communication!M20)</f>
        <v/>
      </c>
      <c r="N142" s="2"/>
      <c r="O142" s="184" t="str">
        <f>Cycling!B26</f>
        <v>c</v>
      </c>
      <c r="P142" s="198" t="str">
        <f>Cycling!C26</f>
        <v>Two of 25 miles each.</v>
      </c>
      <c r="Q142" s="185" t="str">
        <f>IF(Cycling!M26="","",Cycling!M26)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Science'!M38="","",'Environmental Science'!M38)</f>
        <v/>
      </c>
      <c r="W142" s="2"/>
      <c r="X142" s="2"/>
      <c r="Y142" s="109"/>
      <c r="Z142" s="181"/>
      <c r="AA142" s="98"/>
      <c r="AB142" s="2"/>
      <c r="AC142" s="2"/>
      <c r="AD142" s="291"/>
      <c r="AE142" s="183" t="str">
        <f>'Personal Fitness'!C44</f>
        <v>Body Composition - chest.</v>
      </c>
      <c r="AF142" s="187" t="str">
        <f>IF('Personal Fitness'!M44="","",'Personal Fitness'!M44)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IF(Cycling!M27="","",Cycling!M27)</f>
        <v/>
      </c>
      <c r="R143" s="2"/>
      <c r="S143" s="2"/>
      <c r="T143" s="313"/>
      <c r="U143" s="290"/>
      <c r="V143" s="314"/>
      <c r="W143" s="2"/>
      <c r="X143" s="2"/>
      <c r="Y143" s="109"/>
      <c r="Z143" s="181"/>
      <c r="AA143" s="98"/>
      <c r="AB143" s="2"/>
      <c r="AC143" s="2"/>
      <c r="AD143" s="291"/>
      <c r="AE143" s="183" t="str">
        <f>'Personal Fitness'!C45</f>
        <v>Body Composition - abdomen.</v>
      </c>
      <c r="AF143" s="187" t="str">
        <f>IF('Personal Fitness'!M45="","",'Personal Fitness'!M45)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Nation'!M10="", "", 'Citizenship in the Nation'!M10)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IF(Cycling!M28="","",Cycling!M28)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Fitness'!M46="","",'Personal Fitness'!M46)</f>
        <v/>
      </c>
      <c r="AG144" s="2"/>
      <c r="AH144" s="2"/>
      <c r="AI144" s="186"/>
      <c r="AJ144" s="183" t="str">
        <f>Sustainability!C21</f>
        <v>Stuff</v>
      </c>
      <c r="AK144" s="187" t="str">
        <f>IF(Sustainability!M21="","",Sustainability!M21)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Science'!M39="","",'Environmental Science'!M39)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Fitness'!M47="","",'Personal Fitness'!M47)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IF(Sustainability!M22="","",Sustainability!M22)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IF(Cycling!M29="","",Cycling!M29)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Nation'!M11="", "", 'Citizenship in the Nation'!M11)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Nation'!M12="", "", 'Citizenship in the Nation'!M12)</f>
        <v/>
      </c>
      <c r="H148" s="2"/>
      <c r="I148" s="2"/>
      <c r="J148" s="168"/>
      <c r="K148" s="35"/>
      <c r="L148" s="98"/>
      <c r="N148" s="2"/>
      <c r="O148" s="184" t="str">
        <f>Cycling!B30</f>
        <v>7B</v>
      </c>
      <c r="P148" s="183" t="str">
        <f>Cycling!C30</f>
        <v>Mountain Biking</v>
      </c>
      <c r="Q148" s="185" t="str">
        <f>IF(Cycling!M30="","",Cycling!M30)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Science'!M40="","",'Environmental Science'!M40)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IF(Sustainability!M23="","",Sustainability!M23)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Nation'!M13="", "", 'Citizenship in the Nation'!M13)</f>
        <v/>
      </c>
      <c r="H149" s="2"/>
      <c r="I149" s="2"/>
      <c r="J149" s="168"/>
      <c r="K149" s="35"/>
      <c r="L149" s="98"/>
      <c r="N149" s="2"/>
      <c r="O149" s="184">
        <f>Cycling!B31</f>
        <v>1</v>
      </c>
      <c r="P149" s="188" t="str">
        <f>Cycling!C31</f>
        <v>Take a trail ride with your counselor and demonstrate the following:</v>
      </c>
      <c r="Q149" s="185" t="str">
        <f>IF(Cycling!M31="","",Cycling!M31)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Fitness'!M48="","",'Personal Fitness'!M48)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Nation'!M14="", "", 'Citizenship in the Nation'!M14)</f>
        <v/>
      </c>
      <c r="H150" s="2"/>
      <c r="I150" s="2"/>
      <c r="J150" s="168"/>
      <c r="K150" s="35"/>
      <c r="L150" s="98"/>
      <c r="N150" s="2"/>
      <c r="O150" s="184" t="str">
        <f>Cycling!B32</f>
        <v>a</v>
      </c>
      <c r="P150" s="198" t="str">
        <f>Cycling!C32</f>
        <v>Properly mount, pedal, and brake, including emergency stops.</v>
      </c>
      <c r="Q150" s="185" t="str">
        <f>IF(Cycling!M32="","",Cycling!M32)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IF(Sustainability!M24="","",Sustainability!M24)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Nation'!M15="", "", 'Citizenship in the Nation'!M15)</f>
        <v/>
      </c>
      <c r="H151" s="2"/>
      <c r="I151" s="2"/>
      <c r="J151" s="168"/>
      <c r="K151" s="35"/>
      <c r="L151" s="98"/>
      <c r="N151" s="2"/>
      <c r="O151" s="184" t="str">
        <f>Cycling!B33</f>
        <v>b</v>
      </c>
      <c r="P151" s="198" t="str">
        <f>Cycling!C33</f>
        <v>Show shifting skills as applicable to climbs and obstacles.</v>
      </c>
      <c r="Q151" s="185" t="str">
        <f>IF(Cycling!M33="","",Cycling!M33)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Science'!M41="","",'Environmental Science'!M41)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Nation'!M16="", "", 'Citizenship in the Nation'!M16)</f>
        <v/>
      </c>
      <c r="H152" s="2"/>
      <c r="I152" s="2"/>
      <c r="J152" s="168"/>
      <c r="K152" s="35"/>
      <c r="L152" s="98"/>
      <c r="N152" s="2"/>
      <c r="O152" s="184" t="str">
        <f>Cycling!B34</f>
        <v>c</v>
      </c>
      <c r="P152" s="198" t="str">
        <f>Cycling!C34</f>
        <v>Show proper trail etiquette to hikers and other cyclists, including when to yield the right-of-way.</v>
      </c>
      <c r="Q152" s="185" t="str">
        <f>IF(Cycling!M34="","",Cycling!M34)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Nation'!M17="", "", 'Citizenship in the Nation'!M17)</f>
        <v/>
      </c>
      <c r="H153" s="2"/>
      <c r="I153" s="2"/>
      <c r="J153" s="168"/>
      <c r="K153" s="35"/>
      <c r="L153" s="98"/>
      <c r="N153" s="2"/>
      <c r="O153" s="184" t="str">
        <f>Cycling!B35</f>
        <v>d</v>
      </c>
      <c r="P153" s="198" t="str">
        <f>Cycling!C35</f>
        <v>Show proper technique for riding up and down hills.</v>
      </c>
      <c r="Q153" s="185" t="str">
        <f>IF(Cycling!M35="","",Cycling!M35)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IF(Cycling!M36="","",Cycling!M36)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Science'!M42="","",'Environmental Science'!M42)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IF(Cycling!M37="","",Cycling!M37)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Science'!M43="","",'Environmental Science'!M43)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Nation'!M18="", "", 'Citizenship in the Nation'!M18)</f>
        <v/>
      </c>
      <c r="H157" s="2"/>
      <c r="I157" s="2"/>
      <c r="J157" s="168"/>
      <c r="K157" s="35"/>
      <c r="L157" s="98"/>
      <c r="N157" s="2"/>
      <c r="O157" s="184">
        <f>Cycling!B38</f>
        <v>2</v>
      </c>
      <c r="P157" s="188" t="str">
        <f>Cycling!C38</f>
        <v>Describe the rules of trail riding, including how to know when a trail is unsuitable for riding.</v>
      </c>
      <c r="Q157" s="185" t="str">
        <f>IF(Cycling!M38="","",Cycling!M38)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Fitness'!M49="","",'Personal Fitness'!M49)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Nation'!M19="", "", 'Citizenship in the Nation'!M19)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IF(Cycling!M39="","",Cycling!M39)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IF(Cycling!M40="","",Cycling!M40)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Science'!M44="","",'Environmental Science'!M44)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IF(Cycling!M41="","",Cycling!M41)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IF(Cycling!M42="","",Cycling!M42)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IF(Cycling!M43="","",Cycling!M43)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indexed="29"/>
  </sheetPr>
  <dimension ref="A1:AV180"/>
  <sheetViews>
    <sheetView showGridLines="0" view="pageBreakPreview" zoomScaleNormal="85" zoomScaleSheetLayoutView="100" zoomScalePageLayoutView="55" workbookViewId="0" xr3:uid="{CAA03FB3-9A95-5D50-9E3C-B000AFB1AE50}">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(2014)'!N3="", "", 'Camping (2014)'!N3)</f>
        <v/>
      </c>
      <c r="H3" s="63"/>
      <c r="I3" s="63"/>
      <c r="J3" s="297">
        <f>'Citizenship in the World'!B3</f>
        <v>1</v>
      </c>
      <c r="K3" s="296" t="str">
        <f>'Citizenship in the World'!C3</f>
        <v>Explain what citizenship in the world means to you and what you think it takes to be a good world citizen.</v>
      </c>
      <c r="L3" s="298" t="str">
        <f>IF('Citizenship in the World'!N3="","",'Citizenship in the World'!N3)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IF(Cooking!N3="","",Cooking!N3)</f>
        <v/>
      </c>
      <c r="R3" s="63"/>
      <c r="S3" s="63"/>
      <c r="T3" s="184">
        <f>'Emergency Prepedness'!B3</f>
        <v>1</v>
      </c>
      <c r="U3" s="183" t="str">
        <f>'Emergency Prepedness'!C3</f>
        <v>Earn the First Aid merit badge.</v>
      </c>
      <c r="V3" s="185" t="str">
        <f>IF('Emergency Prepedness'!N3="","",'Emergency Prepedness'!N3)</f>
        <v/>
      </c>
      <c r="W3" s="63"/>
      <c r="X3" s="63"/>
      <c r="Y3" s="184" t="str">
        <f>'Environmental Science'!B45</f>
        <v>G3</v>
      </c>
      <c r="Z3" s="183" t="str">
        <f>'Environmental Science'!C45</f>
        <v>Hive a swarm OR divide at least one colony of honey bees.  Explain how a hive is constructed.</v>
      </c>
      <c r="AA3" s="185" t="str">
        <f>IF('Environmental Science'!N45="","",'Environmental Science'!N45)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(2016)'!N3="","",'Hiking (2016)'!N3)</f>
        <v/>
      </c>
      <c r="AG3" s="63"/>
      <c r="AH3" s="63"/>
      <c r="AI3" s="186" t="str">
        <f>'Personal Management'!B3</f>
        <v>1a.</v>
      </c>
      <c r="AJ3" s="183" t="str">
        <f>'Personal Management'!C3</f>
        <v>Choose an item that your family might want to purchase that is considered a major expense.</v>
      </c>
      <c r="AK3" s="187" t="str">
        <f>IF('Personal Management'!N3="","",'Personal Management'!N3)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Prepedness'!N4="","",'Emergency Prepedness'!N4)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Science'!N46="","",'Environmental Science'!N46)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Management'!N4="","",'Personal Management'!N4)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(2014)'!N4="", "", 'Camping (2014)'!N4)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World'!N4="","",'Citizenship in the World'!N4)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(2016)'!N4="","",'Hiking (2016)'!N4)</f>
        <v/>
      </c>
      <c r="AG5" s="63"/>
      <c r="AH5" s="63"/>
      <c r="AI5" s="186" t="str">
        <f>'Personal Management'!B5</f>
        <v>i</v>
      </c>
      <c r="AJ5" s="188" t="str">
        <f>'Personal Management'!C5</f>
        <v>Discuss the plan with your merit badge counselor.</v>
      </c>
      <c r="AK5" s="187" t="str">
        <f>IF('Personal Management'!N5="","",'Personal Management'!N5)</f>
        <v/>
      </c>
      <c r="AL5" s="63"/>
      <c r="AM5" s="63"/>
      <c r="AN5" s="291"/>
      <c r="AO5" s="290"/>
      <c r="AP5" s="292"/>
      <c r="AQ5" s="63"/>
    </row>
    <row r="6" spans="1:43" ht="12.75" customHeight="1" x14ac:dyDescent="0.15">
      <c r="A6" s="71" t="s">
        <v>80</v>
      </c>
      <c r="B6" s="178" t="s">
        <v>15</v>
      </c>
      <c r="C6" s="72" t="str">
        <f>'Camping (2014)'!N2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IF(Cooking!N4="","",Cooking!N4)</f>
        <v/>
      </c>
      <c r="R6" s="78"/>
      <c r="S6" s="78"/>
      <c r="T6" s="184" t="str">
        <f>'Emergency Prepedness'!B5</f>
        <v>i</v>
      </c>
      <c r="U6" s="188" t="str">
        <f>'Emergency Prepedness'!C5</f>
        <v>Prepare for emergency situations.</v>
      </c>
      <c r="V6" s="185" t="str">
        <f>IF('Emergency Prepedness'!N5="","",'Emergency Prepedness'!N5)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Science'!N47="","",'Environmental Science'!N47)</f>
        <v/>
      </c>
      <c r="AB6" s="78"/>
      <c r="AC6" s="78"/>
      <c r="AD6" s="291"/>
      <c r="AE6" s="290"/>
      <c r="AF6" s="292"/>
      <c r="AG6" s="78"/>
      <c r="AH6" s="78"/>
      <c r="AI6" s="186" t="str">
        <f>'Personal Management'!B6</f>
        <v>ii</v>
      </c>
      <c r="AJ6" s="188" t="str">
        <f>'Personal Management'!C6</f>
        <v>Discuss the plan with your family.</v>
      </c>
      <c r="AK6" s="187" t="str">
        <f>IF('Personal Management'!N6="","",'Personal Management'!N6)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Community'!N2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Prepedness'!N6="","",'Emergency Prepedness'!N6)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Management'!N7="","",'Personal Management'!N7)</f>
        <v/>
      </c>
      <c r="AL7" s="78"/>
      <c r="AM7" s="78"/>
      <c r="AN7" s="291"/>
      <c r="AO7" s="315"/>
      <c r="AP7" s="292"/>
      <c r="AQ7" s="78"/>
    </row>
    <row r="8" spans="1:43" ht="12.75" customHeight="1" x14ac:dyDescent="0.15">
      <c r="A8" s="71" t="s">
        <v>76</v>
      </c>
      <c r="B8" s="178" t="s">
        <v>35</v>
      </c>
      <c r="C8" s="72" t="str">
        <f>'Citizenship in the Nation'!N2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(2014)'!N5="", "", 'Camping (2014)'!N5)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World'!N5="","",'Citizenship in the World'!N5)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IF(Cooking!N5="","",Cooking!N5)</f>
        <v/>
      </c>
      <c r="R8" s="78"/>
      <c r="S8" s="78"/>
      <c r="T8" s="184" t="str">
        <f>'Emergency Prepedness'!B7</f>
        <v>iii</v>
      </c>
      <c r="U8" s="188" t="str">
        <f>'Emergency Prepedness'!C7</f>
        <v>Recover from emergency situations.</v>
      </c>
      <c r="V8" s="185" t="str">
        <f>IF('Emergency Prepedness'!N7="","",'Emergency Prepedness'!N7)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(2016)'!N5="","",'Hiking (2016)'!N5)</f>
        <v/>
      </c>
      <c r="AG8" s="78"/>
      <c r="AH8" s="78"/>
      <c r="AI8" s="186" t="str">
        <f>'Personal Management'!B8</f>
        <v>1c</v>
      </c>
      <c r="AJ8" s="183" t="str">
        <f>'Personal Management'!C8</f>
        <v>Develop a written shopping strategy for the purchase identified in requirement 1a.</v>
      </c>
      <c r="AK8" s="187" t="str">
        <f>IF('Personal Management'!N8="","",'Personal Management'!N8)</f>
        <v/>
      </c>
      <c r="AL8" s="78"/>
      <c r="AM8" s="78"/>
      <c r="AN8" s="291"/>
      <c r="AO8" s="315"/>
      <c r="AP8" s="292"/>
      <c r="AQ8" s="78"/>
    </row>
    <row r="9" spans="1:43" ht="12.75" customHeight="1" x14ac:dyDescent="0.15">
      <c r="A9" s="71" t="s">
        <v>81</v>
      </c>
      <c r="B9" s="178" t="s">
        <v>38</v>
      </c>
      <c r="C9" s="72" t="str">
        <f>'Citizenship in the World'!N2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Prepedness'!N8="","",'Emergency Prepedness'!N8)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Management'!N9="","",'Personal Management'!N9)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Communication!N2</f>
        <v/>
      </c>
      <c r="D10" s="78"/>
      <c r="E10" s="304">
        <f>'Camping (2014)'!B6</f>
        <v>3</v>
      </c>
      <c r="F10" s="300" t="str">
        <f>'Camping (2014)'!C6</f>
        <v>Make a written plan for an overnight trek and show how to get to your camping spot using a topographical map and either a compass OR GPS receiver.</v>
      </c>
      <c r="G10" s="302" t="str">
        <f>IF('Camping (2014)'!N6="", "", 'Camping (2014)'!N6)</f>
        <v/>
      </c>
      <c r="H10" s="78"/>
      <c r="I10" s="78"/>
      <c r="J10" s="297"/>
      <c r="K10" s="296"/>
      <c r="L10" s="298"/>
      <c r="N10" s="78"/>
      <c r="O10" s="313" t="str">
        <f>Cooking!B6</f>
        <v>1d</v>
      </c>
      <c r="P10" s="290" t="str">
        <f>Cooking!C6</f>
        <v>Describe the following food-related illnesses and tell what you can do to help prevent each from happening:</v>
      </c>
      <c r="Q10" s="314" t="str">
        <f>IF(Cooking!N6="","",Cooking!N6)</f>
        <v/>
      </c>
      <c r="R10" s="78"/>
      <c r="S10" s="78"/>
      <c r="T10" s="184" t="str">
        <f>'Emergency Prepedness'!B9</f>
        <v>v</v>
      </c>
      <c r="U10" s="188" t="str">
        <f>'Emergency Prepedness'!C9</f>
        <v>Mitigate losses in emergency situations.</v>
      </c>
      <c r="V10" s="185" t="str">
        <f>IF('Emergency Prepedness'!N9="","",'Emergency Prepedness'!N9)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Science'!N48="","",'Environmental Science'!N48)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Management'!N10="","",'Personal Management'!N10)</f>
        <v/>
      </c>
      <c r="AL10" s="78"/>
      <c r="AM10" s="78"/>
      <c r="AN10" s="291"/>
      <c r="AO10" s="315"/>
      <c r="AP10" s="292"/>
      <c r="AQ10" s="78"/>
    </row>
    <row r="11" spans="1:43" ht="12.75" customHeight="1" x14ac:dyDescent="0.15">
      <c r="A11" s="71" t="s">
        <v>3</v>
      </c>
      <c r="B11" s="178" t="s">
        <v>808</v>
      </c>
      <c r="C11" s="72" t="str">
        <f>Cooking!N2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World'!N6="","",'Citizenship in the World'!N6)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Prepedness'!N10="","",'Emergency Prepedness'!N10)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(2016)'!N6="","",'Hiking (2016)'!N6)</f>
        <v/>
      </c>
      <c r="AG11" s="78"/>
      <c r="AH11" s="78"/>
      <c r="AI11" s="291"/>
      <c r="AJ11" s="315"/>
      <c r="AK11" s="292"/>
      <c r="AL11" s="78"/>
      <c r="AM11" s="78"/>
      <c r="AN11" s="291"/>
      <c r="AO11" s="315"/>
      <c r="AP11" s="292"/>
      <c r="AQ11" s="78"/>
    </row>
    <row r="12" spans="1:43" ht="12.75" customHeight="1" x14ac:dyDescent="0.15">
      <c r="A12" s="71" t="s">
        <v>85</v>
      </c>
      <c r="B12" s="178" t="s">
        <v>26</v>
      </c>
      <c r="C12" s="72" t="str">
        <f>Cycling!N2</f>
        <v/>
      </c>
      <c r="D12" s="78"/>
      <c r="E12" s="297" t="str">
        <f>'Camping (2014)'!B7</f>
        <v>4a</v>
      </c>
      <c r="F12" s="296" t="str">
        <f>'Camping (2014)'!C7</f>
        <v>Make a duty roster showing how your patrol is organized for an actual overnight campout.  List assignments for each member.</v>
      </c>
      <c r="G12" s="298" t="str">
        <f>IF('Camping (2014)'!N7="", "", 'Camping (2014)'!N7)</f>
        <v/>
      </c>
      <c r="H12" s="78"/>
      <c r="I12" s="78"/>
      <c r="J12" s="297"/>
      <c r="K12" s="296"/>
      <c r="L12" s="298"/>
      <c r="N12" s="78"/>
      <c r="O12" s="313"/>
      <c r="P12" s="188" t="str">
        <f>Cooking!C7</f>
        <v>1) Salmonella</v>
      </c>
      <c r="Q12" s="185" t="str">
        <f>IF(Cooking!N7="","",Cooking!N7)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Prepedness'!N2</f>
        <v/>
      </c>
      <c r="D13" s="78"/>
      <c r="E13" s="297"/>
      <c r="F13" s="296"/>
      <c r="G13" s="298"/>
      <c r="H13" s="78"/>
      <c r="I13" s="78"/>
      <c r="J13" s="190">
        <f>'Citizenship in the World'!B7</f>
        <v>4</v>
      </c>
      <c r="K13" s="189" t="str">
        <f>'Citizenship in the World'!C7</f>
        <v>Do TWO of the following</v>
      </c>
      <c r="L13" s="191" t="str">
        <f>IF('Citizenship in the World'!N7="","",'Citizenship in the World'!N7)</f>
        <v/>
      </c>
      <c r="N13" s="78"/>
      <c r="O13" s="313"/>
      <c r="P13" s="188" t="str">
        <f>Cooking!C8</f>
        <v>2) Staphylococcal aureus (staph)</v>
      </c>
      <c r="Q13" s="185" t="str">
        <f>IF(Cooking!N8="","",Cooking!N8)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Management'!N11="","",'Personal Management'!N11)</f>
        <v/>
      </c>
      <c r="AL13" s="78"/>
      <c r="AM13" s="78"/>
      <c r="AN13" s="291"/>
      <c r="AO13" s="315"/>
      <c r="AP13" s="292"/>
      <c r="AQ13" s="78"/>
    </row>
    <row r="14" spans="1:43" ht="12.75" customHeight="1" x14ac:dyDescent="0.15">
      <c r="A14" s="71" t="s">
        <v>97</v>
      </c>
      <c r="B14" s="178" t="s">
        <v>28</v>
      </c>
      <c r="C14" s="72" t="str">
        <f>'Environmental Science'!N2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(2014)'!N8="", "", 'Camping (2014)'!N8)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World'!N8="","",'Citizenship in the World'!N8)</f>
        <v/>
      </c>
      <c r="N14" s="78"/>
      <c r="O14" s="313"/>
      <c r="P14" s="188" t="str">
        <f>Cooking!C9</f>
        <v>3) Escherichia coli (E. coli)</v>
      </c>
      <c r="Q14" s="185" t="str">
        <f>IF(Cooking!N9="","",Cooking!N9)</f>
        <v/>
      </c>
      <c r="R14" s="78"/>
      <c r="S14" s="78"/>
      <c r="T14" s="184" t="str">
        <f>'Emergency Prepedness'!B11</f>
        <v>i</v>
      </c>
      <c r="U14" s="188" t="str">
        <f>'Emergency Prepedness'!C11</f>
        <v>Home kitchen fire.</v>
      </c>
      <c r="V14" s="185" t="str">
        <f>IF('Emergency Prepedness'!N11="","",'Emergency Prepedness'!N11)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Life'!N2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World'!N9="","",'Citizenship in the World'!N9)</f>
        <v/>
      </c>
      <c r="N15" s="78"/>
      <c r="O15" s="313"/>
      <c r="P15" s="188" t="str">
        <f>Cooking!C10</f>
        <v>4) Clostridium botulinum (Botulism)</v>
      </c>
      <c r="Q15" s="185" t="str">
        <f>IF(Cooking!N10="","",Cooking!N10)</f>
        <v/>
      </c>
      <c r="R15" s="78"/>
      <c r="S15" s="78"/>
      <c r="T15" s="184" t="str">
        <f>'Emergency Prepedness'!B12</f>
        <v>ii</v>
      </c>
      <c r="U15" s="188" t="str">
        <f>'Emergency Prepedness'!C12</f>
        <v>Home basement/storage room/garage fire.</v>
      </c>
      <c r="V15" s="185" t="str">
        <f>IF('Emergency Prepedness'!N12="","",'Emergency Prepedness'!N12)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(2016)'!N7="","",'Hiking (2016)'!N7)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Aid'!N2</f>
        <v/>
      </c>
      <c r="D16" s="78"/>
      <c r="E16" s="297" t="str">
        <f>'Camping (2014)'!B9</f>
        <v>5a</v>
      </c>
      <c r="F16" s="296" t="str">
        <f>'Camping (2014)'!C9</f>
        <v>Prepare a list of clothing you would need for overnight campouts in both warm and cold weather.  Explain the term "layering".</v>
      </c>
      <c r="G16" s="298" t="str">
        <f>IF('Camping (2014)'!N9="", "", 'Camping (2014)'!N9)</f>
        <v/>
      </c>
      <c r="H16" s="78"/>
      <c r="I16" s="78"/>
      <c r="J16" s="297"/>
      <c r="K16" s="306"/>
      <c r="L16" s="298"/>
      <c r="N16" s="78"/>
      <c r="O16" s="313"/>
      <c r="P16" s="188" t="str">
        <f>Cooking!C11</f>
        <v>5) Campylobacter jejuni</v>
      </c>
      <c r="Q16" s="185" t="str">
        <f>IF(Cooking!N11="","",Cooking!N11)</f>
        <v/>
      </c>
      <c r="R16" s="78"/>
      <c r="S16" s="78"/>
      <c r="T16" s="184" t="str">
        <f>'Emergency Prepedness'!B13</f>
        <v>iii</v>
      </c>
      <c r="U16" s="188" t="str">
        <f>'Emergency Prepedness'!C13</f>
        <v>Explosion in the home.</v>
      </c>
      <c r="V16" s="185" t="str">
        <f>IF('Emergency Prepedness'!N13="","",'Emergency Prepedness'!N13)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Science'!N49="","",'Environmental Science'!N49)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(2016)'!N2</f>
        <v/>
      </c>
      <c r="D17" s="63"/>
      <c r="E17" s="297"/>
      <c r="F17" s="296"/>
      <c r="G17" s="298"/>
      <c r="H17" s="63"/>
      <c r="I17" s="63"/>
      <c r="J17" s="297"/>
      <c r="K17" s="306"/>
      <c r="L17" s="298"/>
      <c r="N17" s="63"/>
      <c r="O17" s="313"/>
      <c r="P17" s="188" t="str">
        <f>Cooking!C12</f>
        <v>6) Hepatitis</v>
      </c>
      <c r="Q17" s="185" t="str">
        <f>IF(Cooking!N12="","",Cooking!N12)</f>
        <v/>
      </c>
      <c r="R17" s="63"/>
      <c r="S17" s="63"/>
      <c r="T17" s="184" t="str">
        <f>'Emergency Prepedness'!B14</f>
        <v>iv</v>
      </c>
      <c r="U17" s="188" t="str">
        <f>'Emergency Prepedness'!C14</f>
        <v>Automobile crash.</v>
      </c>
      <c r="V17" s="185" t="str">
        <f>IF('Emergency Prepedness'!N14="","",'Emergency Prepedness'!N14)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Management'!N12="","",'Personal Management'!N12)</f>
        <v/>
      </c>
      <c r="AL17" s="63"/>
      <c r="AM17" s="63"/>
      <c r="AN17" s="291"/>
      <c r="AO17" s="315"/>
      <c r="AP17" s="292"/>
      <c r="AQ17" s="63"/>
    </row>
    <row r="18" spans="1:48" ht="12.75" customHeight="1" x14ac:dyDescent="0.15">
      <c r="A18" s="71" t="s">
        <v>92</v>
      </c>
      <c r="B18" s="178" t="s">
        <v>22</v>
      </c>
      <c r="C18" s="72" t="str">
        <f>Lifesaving!N2</f>
        <v/>
      </c>
      <c r="D18" s="63"/>
      <c r="E18" s="297" t="str">
        <f>'Camping (2014)'!B10</f>
        <v>5b</v>
      </c>
      <c r="F18" s="296" t="str">
        <f>'Camping (2014)'!C10</f>
        <v>Discuss the footwear for different kinds of weather and how the right footwear is important for protecting your feet.</v>
      </c>
      <c r="G18" s="298" t="str">
        <f>IF('Camping (2014)'!N10="", "", 'Camping (2014)'!N10)</f>
        <v/>
      </c>
      <c r="H18" s="63"/>
      <c r="I18" s="63"/>
      <c r="J18" s="297"/>
      <c r="K18" s="306"/>
      <c r="L18" s="298"/>
      <c r="N18" s="63"/>
      <c r="O18" s="313"/>
      <c r="P18" s="188" t="str">
        <f>Cooking!C13</f>
        <v>7) Listeria monocytogenes</v>
      </c>
      <c r="Q18" s="185" t="str">
        <f>IF(Cooking!N13="","",Cooking!N13)</f>
        <v/>
      </c>
      <c r="R18" s="63"/>
      <c r="S18" s="63"/>
      <c r="T18" s="184" t="str">
        <f>'Emergency Prepedness'!B15</f>
        <v>v</v>
      </c>
      <c r="U18" s="188" t="str">
        <f>'Emergency Prepedness'!C15</f>
        <v>Food-borne disease (food poisoning).</v>
      </c>
      <c r="V18" s="185" t="str">
        <f>IF('Emergency Prepedness'!N15="","",'Emergency Prepedness'!N15)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Science'!N50="","",'Environmental Science'!N50)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(2016)'!N8="","",'Hiking (2016)'!N8)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Fitness'!N2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World'!N10="","",'Citizenship in the World'!N10)</f>
        <v/>
      </c>
      <c r="N19" s="63"/>
      <c r="O19" s="313"/>
      <c r="P19" s="188" t="str">
        <f>Cooking!C14</f>
        <v>8) Cryptosporidium</v>
      </c>
      <c r="Q19" s="185" t="str">
        <f>IF(Cooking!N14="","",Cooking!N14)</f>
        <v/>
      </c>
      <c r="R19" s="63"/>
      <c r="S19" s="63"/>
      <c r="T19" s="184" t="str">
        <f>'Emergency Prepedness'!B16</f>
        <v>vi</v>
      </c>
      <c r="U19" s="188" t="str">
        <f>'Emergency Prepedness'!C16</f>
        <v>Fire or explosion in a public place.</v>
      </c>
      <c r="V19" s="185" t="str">
        <f>IF('Emergency Prepedness'!N16="","",'Emergency Prepedness'!N16)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Management'!N2</f>
        <v/>
      </c>
      <c r="D20" s="63"/>
      <c r="E20" s="190" t="str">
        <f>'Camping (2014)'!B11</f>
        <v>5c</v>
      </c>
      <c r="F20" s="189" t="str">
        <f>'Camping (2014)'!C11</f>
        <v>Explain the proper care and storage of camping equipment.</v>
      </c>
      <c r="G20" s="191" t="str">
        <f>IF('Camping (2014)'!N11="", "", 'Camping (2014)'!N11)</f>
        <v/>
      </c>
      <c r="H20" s="63"/>
      <c r="I20" s="63"/>
      <c r="J20" s="297"/>
      <c r="K20" s="306"/>
      <c r="L20" s="298"/>
      <c r="N20" s="63"/>
      <c r="O20" s="313"/>
      <c r="P20" s="188" t="str">
        <f>Cooking!C15</f>
        <v>9) Norovirus</v>
      </c>
      <c r="Q20" s="185" t="str">
        <f>IF(Cooking!N15="","",Cooking!N15)</f>
        <v/>
      </c>
      <c r="R20" s="63"/>
      <c r="S20" s="63"/>
      <c r="T20" s="184" t="str">
        <f>'Emergency Prepedness'!B17</f>
        <v>vii</v>
      </c>
      <c r="U20" s="188" t="str">
        <f>'Emergency Prepedness'!C17</f>
        <v>Vehicle stalled in the desert.</v>
      </c>
      <c r="V20" s="185" t="str">
        <f>IF('Emergency Prepedness'!N17="","",'Emergency Prepedness'!N17)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Management'!N13="","",'Personal Management'!N13)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Sustainability!N2</f>
        <v/>
      </c>
      <c r="D21" s="63"/>
      <c r="E21" s="194" t="str">
        <f>'Camping (2014)'!B12</f>
        <v>5d</v>
      </c>
      <c r="F21" s="192" t="str">
        <f>'Camping (2014)'!C12</f>
        <v>List the outdoor essentials necessary for any campout, and explain why each item is needed.</v>
      </c>
      <c r="G21" s="193" t="str">
        <f>IF('Camping (2014)'!N12="", "", 'Camping (2014)'!N12)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IF(Cooking!N16="","",Cooking!N16)</f>
        <v/>
      </c>
      <c r="R21" s="63"/>
      <c r="S21" s="63"/>
      <c r="T21" s="184" t="str">
        <f>'Emergency Prepedness'!B18</f>
        <v>viii</v>
      </c>
      <c r="U21" s="188" t="str">
        <f>'Emergency Prepedness'!C18</f>
        <v>Vehicle trapped in a blizzard.</v>
      </c>
      <c r="V21" s="185" t="str">
        <f>IF('Emergency Prepedness'!N18="","",'Emergency Prepedness'!N18)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(2016)'!N9="","",'Hiking (2016)'!N9)</f>
        <v/>
      </c>
      <c r="AG21" s="63"/>
      <c r="AH21" s="63"/>
      <c r="AI21" s="186" t="str">
        <f>'Personal Management'!B14</f>
        <v>a</v>
      </c>
      <c r="AJ21" s="188" t="str">
        <f>'Personal Management'!C14</f>
        <v>The emotions you feel when you receive money.</v>
      </c>
      <c r="AK21" s="187" t="str">
        <f>IF('Personal Management'!N14="","",'Personal Management'!N14)</f>
        <v/>
      </c>
      <c r="AL21" s="63"/>
      <c r="AM21" s="63"/>
      <c r="AN21" s="291"/>
      <c r="AO21" s="315"/>
      <c r="AP21" s="292"/>
      <c r="AQ21" s="63"/>
    </row>
    <row r="22" spans="1:48" ht="12.75" customHeight="1" x14ac:dyDescent="0.15">
      <c r="A22" s="71" t="s">
        <v>89</v>
      </c>
      <c r="B22" s="178" t="s">
        <v>88</v>
      </c>
      <c r="C22" s="72" t="str">
        <f>Swimming!N2</f>
        <v/>
      </c>
      <c r="D22" s="73"/>
      <c r="E22" s="297" t="str">
        <f>'Camping (2014)'!B13</f>
        <v>5e</v>
      </c>
      <c r="F22" s="296" t="str">
        <f>'Camping (2014)'!C13</f>
        <v>Present yourself to your Scoutmaster with your pack for inspection.  Be correctly clothed and equipped for an overnight campout.</v>
      </c>
      <c r="G22" s="298" t="str">
        <f>IF('Camping (2014)'!N13="", "", 'Camping (2014)'!N13)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Prepedness'!N19="","",'Emergency Prepedness'!N19)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Management'!N15="","",'Personal Management'!N15)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IF(Cooking!N17="","",Cooking!N17)</f>
        <v/>
      </c>
      <c r="R23" s="74"/>
      <c r="S23" s="74"/>
      <c r="T23" s="184" t="str">
        <f>'Emergency Prepedness'!B20</f>
        <v>x</v>
      </c>
      <c r="U23" s="188" t="str">
        <f>'Emergency Prepedness'!C20</f>
        <v>Mountain/backcountry accident.</v>
      </c>
      <c r="V23" s="185" t="str">
        <f>IF('Emergency Prepedness'!N20="","",'Emergency Prepedness'!N20)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Management'!N16="","",'Personal Management'!N16)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(2014)'!N14="", "", 'Camping (2014)'!N14)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Prepedness'!N21="","",'Emergency Prepedness'!N21)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Life'!N3="","",'Family Life'!N3)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IF(Cooking!N18="","",Cooking!N18)</f>
        <v/>
      </c>
      <c r="R25" s="78"/>
      <c r="S25" s="78"/>
      <c r="T25" s="184" t="str">
        <f>'Emergency Prepedness'!B22</f>
        <v>xii</v>
      </c>
      <c r="U25" s="188" t="str">
        <f>'Emergency Prepedness'!C22</f>
        <v>Gas leak in a home or a building.</v>
      </c>
      <c r="V25" s="185" t="str">
        <f>IF('Emergency Prepedness'!N22="","",'Emergency Prepedness'!N22)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Management'!N17="","",'Personal Management'!N17)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(2014)'!N15="", "", 'Camping (2014)'!N15)</f>
        <v/>
      </c>
      <c r="H26" s="78"/>
      <c r="I26" s="78"/>
      <c r="J26" s="297"/>
      <c r="K26" s="306"/>
      <c r="L26" s="298"/>
      <c r="N26" s="78"/>
      <c r="O26" s="313"/>
      <c r="P26" s="188" t="str">
        <f>Cooking!C19</f>
        <v>2) Vegetables</v>
      </c>
      <c r="Q26" s="185" t="str">
        <f>IF(Cooking!N19="","",Cooking!N19)</f>
        <v/>
      </c>
      <c r="R26" s="78"/>
      <c r="S26" s="78"/>
      <c r="T26" s="184" t="str">
        <f>'Emergency Prepedness'!B23</f>
        <v>xiii</v>
      </c>
      <c r="U26" s="188" t="str">
        <f>'Emergency Prepedness'!C23</f>
        <v>Tornado or hurricane.</v>
      </c>
      <c r="V26" s="185" t="str">
        <f>IF('Emergency Prepedness'!N23="","",'Emergency Prepedness'!N23)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Management'!N18="","",'Personal Management'!N18)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IF(Cooking!N20="","",Cooking!N20)</f>
        <v/>
      </c>
      <c r="R27" s="78"/>
      <c r="S27" s="78"/>
      <c r="T27" s="184" t="str">
        <f>'Emergency Prepedness'!B24</f>
        <v>xiv</v>
      </c>
      <c r="U27" s="188" t="str">
        <f>'Emergency Prepedness'!C24</f>
        <v>Major flood.</v>
      </c>
      <c r="V27" s="185" t="str">
        <f>IF('Emergency Prepedness'!N24="","",'Emergency Prepedness'!N24)</f>
        <v/>
      </c>
      <c r="W27" s="78"/>
      <c r="X27" s="78"/>
      <c r="Y27" s="313">
        <f>'Family Life'!B4</f>
        <v>2</v>
      </c>
      <c r="Z27" s="290" t="str">
        <f>'Family Life'!C4</f>
        <v>List several reasons why you are important to your family and discuss this with your parents or guardians and with your merit badge counselor.</v>
      </c>
      <c r="AA27" s="314" t="str">
        <f>IF('Family Life'!N4="","",'Family Life'!N4)</f>
        <v/>
      </c>
      <c r="AB27" s="78"/>
      <c r="AC27" s="78"/>
      <c r="AD27" s="186" t="str">
        <f>Lifesaving!B3</f>
        <v>1a</v>
      </c>
      <c r="AE27" s="183" t="str">
        <f>Lifesaving!C3</f>
        <v>Complete 2nd Class requirements 5a - 5d, and 1st Class requirements 6a - 6e</v>
      </c>
      <c r="AF27" s="187" t="str">
        <f>IF(Lifesaving!N3="","",Lifesaving!N3)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(2014)'!N16="", "", 'Camping (2014)'!N16)</f>
        <v/>
      </c>
      <c r="H28" s="78"/>
      <c r="I28" s="78"/>
      <c r="J28" s="297"/>
      <c r="K28" s="306"/>
      <c r="L28" s="298"/>
      <c r="N28" s="78"/>
      <c r="O28" s="313"/>
      <c r="P28" s="188" t="str">
        <f>Cooking!C21</f>
        <v>4) Proteins</v>
      </c>
      <c r="Q28" s="185" t="str">
        <f>IF(Cooking!N21="","",Cooking!N21)</f>
        <v/>
      </c>
      <c r="R28" s="78"/>
      <c r="S28" s="78"/>
      <c r="T28" s="184" t="str">
        <f>'Emergency Prepedness'!B25</f>
        <v>xv</v>
      </c>
      <c r="U28" s="188" t="str">
        <f>'Emergency Prepedness'!C25</f>
        <v>Toxic chemical spills and releases.</v>
      </c>
      <c r="V28" s="185" t="str">
        <f>IF('Emergency Prepedness'!N25="","",'Emergency Prepedness'!N25)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IF(Lifesaving!N4="","",Lifesaving!N4)</f>
        <v/>
      </c>
      <c r="AG28" s="78"/>
      <c r="AH28" s="78"/>
      <c r="AI28" s="186" t="str">
        <f>'Personal Management'!B19</f>
        <v>f</v>
      </c>
      <c r="AJ28" s="188" t="str">
        <f>'Personal Management'!C19</f>
        <v>Your understanding of what happens when you put money into a savings account.</v>
      </c>
      <c r="AK28" s="187" t="str">
        <f>IF('Personal Management'!N19="","",'Personal Management'!N19)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(2014)'!N17="", "", 'Camping (2014)'!N17)</f>
        <v/>
      </c>
      <c r="H29" s="78"/>
      <c r="I29" s="78"/>
      <c r="J29" s="190" t="str">
        <f>'Citizenship in the World'!B11</f>
        <v>5a</v>
      </c>
      <c r="K29" s="189" t="str">
        <f>'Citizenship in the World'!C11</f>
        <v>Discuss the differences between constitutional and no constitutional governments.</v>
      </c>
      <c r="L29" s="191" t="str">
        <f>IF('Citizenship in the World'!N11="","",'Citizenship in the World'!N11)</f>
        <v/>
      </c>
      <c r="N29" s="78"/>
      <c r="O29" s="313"/>
      <c r="P29" s="188" t="str">
        <f>Cooking!C22</f>
        <v>5) Dairy</v>
      </c>
      <c r="Q29" s="185" t="str">
        <f>IF(Cooking!N22="","",Cooking!N22)</f>
        <v/>
      </c>
      <c r="R29" s="78"/>
      <c r="S29" s="78"/>
      <c r="T29" s="184" t="str">
        <f>'Emergency Prepedness'!B26</f>
        <v>xvi</v>
      </c>
      <c r="U29" s="188" t="str">
        <f>'Emergency Prepedness'!C26</f>
        <v>Nuclear power plant emergency.</v>
      </c>
      <c r="V29" s="185" t="str">
        <f>IF('Emergency Prepedness'!N26="","",'Emergency Prepedness'!N26)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Life'!N5="","",'Family Life'!N5)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Management'!N20="","",'Personal Management'!N20)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World'!N12="","",'Citizenship in the World'!N12)</f>
        <v/>
      </c>
      <c r="N30" s="78"/>
      <c r="O30" s="184" t="str">
        <f>Cooking!B23</f>
        <v>2b</v>
      </c>
      <c r="P30" s="183" t="str">
        <f>Cooking!C23</f>
        <v>Explain why you should limit your intake of oils and sugars.</v>
      </c>
      <c r="Q30" s="185" t="str">
        <f>IF(Cooking!N23="","",Cooking!N23)</f>
        <v/>
      </c>
      <c r="R30" s="78"/>
      <c r="S30" s="78"/>
      <c r="T30" s="184" t="str">
        <f>'Emergency Prepedness'!B27</f>
        <v>xvii</v>
      </c>
      <c r="U30" s="188" t="str">
        <f>'Emergency Prepedness'!C27</f>
        <v>Avalanche (Snowslide or rockslide).</v>
      </c>
      <c r="V30" s="185" t="str">
        <f>IF('Emergency Prepedness'!N27="","",'Emergency Prepedness'!N27)</f>
        <v/>
      </c>
      <c r="W30" s="78"/>
      <c r="X30" s="78"/>
      <c r="Y30" s="313"/>
      <c r="Z30" s="290"/>
      <c r="AA30" s="314"/>
      <c r="AB30" s="78"/>
      <c r="AC30" s="78"/>
      <c r="AD30" s="186">
        <f>Lifesaving!B5</f>
        <v>2</v>
      </c>
      <c r="AE30" s="183" t="str">
        <f>Lifesaving!C5</f>
        <v>Explain the following:</v>
      </c>
      <c r="AF30" s="187" t="str">
        <f>IF(Lifesaving!N5="","",Lifesaving!N5)</f>
        <v/>
      </c>
      <c r="AG30" s="78"/>
      <c r="AH30" s="78"/>
      <c r="AI30" s="186" t="str">
        <f>'Personal Management'!B21</f>
        <v>h</v>
      </c>
      <c r="AJ30" s="188" t="str">
        <f>'Personal Management'!C21</f>
        <v>What you can do to better manage your money.</v>
      </c>
      <c r="AK30" s="187" t="str">
        <f>IF('Personal Management'!N21="","",'Personal Management'!N21)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(2014)'!N18="", "", 'Camping (2014)'!N18)</f>
        <v/>
      </c>
      <c r="H31" s="162"/>
      <c r="I31" s="162"/>
      <c r="J31" s="190" t="str">
        <f>'Citizenship in the World'!B13</f>
        <v>5c</v>
      </c>
      <c r="K31" s="189" t="str">
        <f>'Citizenship in the World'!C13</f>
        <v>Show on a world map countries that use each of these five different forms of government</v>
      </c>
      <c r="L31" s="191" t="str">
        <f>IF('Citizenship in the World'!N13="","",'Citizenship in the World'!N13)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IF(Cooking!N24="","",Cooking!N24)</f>
        <v/>
      </c>
      <c r="R31" s="162"/>
      <c r="S31" s="162"/>
      <c r="T31" s="184" t="str">
        <f>'Emergency Prepedness'!B28</f>
        <v>xviii</v>
      </c>
      <c r="U31" s="188" t="str">
        <f>'Emergency Prepedness'!C28</f>
        <v>Violence in a public place.</v>
      </c>
      <c r="V31" s="185" t="str">
        <f>IF('Emergency Prepedness'!N28="","",'Emergency Prepedness'!N28)</f>
        <v/>
      </c>
      <c r="W31" s="162"/>
      <c r="X31" s="162"/>
      <c r="Y31" s="313"/>
      <c r="Z31" s="290"/>
      <c r="AA31" s="314"/>
      <c r="AB31" s="162"/>
      <c r="AC31" s="162"/>
      <c r="AD31" s="186" t="str">
        <f>Lifesaving!B6</f>
        <v>a</v>
      </c>
      <c r="AE31" s="188" t="str">
        <f>Lifesaving!C6</f>
        <v>Common drowning situations and how to prevent them.</v>
      </c>
      <c r="AF31" s="187" t="str">
        <f>IF(Lifesaving!N6="","",Lifesaving!N6)</f>
        <v/>
      </c>
      <c r="AG31" s="162"/>
      <c r="AH31" s="162"/>
      <c r="AI31" s="186" t="str">
        <f>'Personal Management'!B22</f>
        <v>4a</v>
      </c>
      <c r="AJ31" s="183" t="str">
        <f>'Personal Management'!C22</f>
        <v>Explain the differences between saving and investing, including reasons for using one over the other.</v>
      </c>
      <c r="AK31" s="187" t="str">
        <f>IF('Personal Management'!N22="","",'Personal Management'!N22)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World'!N14="","",'Citizenship in the World'!N14)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Prepedness'!N29="","",'Emergency Prepedness'!N29)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Life'!N6="","",'Family Life'!N6)</f>
        <v/>
      </c>
      <c r="AB32" s="162"/>
      <c r="AC32" s="162"/>
      <c r="AD32" s="186" t="str">
        <f>Lifesaving!B7</f>
        <v>b</v>
      </c>
      <c r="AE32" s="188" t="str">
        <f>Lifesaving!C7</f>
        <v>How to identify persons in the water who need assistance.</v>
      </c>
      <c r="AF32" s="187" t="str">
        <f>IF(Lifesaving!N7="","",Lifesaving!N7)</f>
        <v/>
      </c>
      <c r="AG32" s="162"/>
      <c r="AH32" s="162"/>
      <c r="AI32" s="186" t="str">
        <f>'Personal Management'!B23</f>
        <v>4b</v>
      </c>
      <c r="AJ32" s="183" t="str">
        <f>'Personal Management'!C23</f>
        <v>Explain the concepts of return on investment and risk.</v>
      </c>
      <c r="AK32" s="187" t="str">
        <f>IF('Personal Management'!N23="","",'Personal Management'!N23)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World'!N15="","",'Citizenship in the World'!N15)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IF(Lifesaving!N8="","",Lifesaving!N8)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Management'!N24="","",'Personal Management'!N24)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(2014)'!N19="", "", 'Camping (2014)'!N19)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IF(Cooking!N25="","",Cooking!N25)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IF(Lifesaving!N9="","",Lifesaving!N9)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IF(Swimming!N3="","",Swimming!N3)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(2014)'!N20="", "", 'Camping (2014)'!N20)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Life'!N7="","",'Family Life'!N7)</f>
        <v/>
      </c>
      <c r="AB35" s="162"/>
      <c r="AC35" s="162"/>
      <c r="AD35" s="186" t="str">
        <f>Lifesaving!B10</f>
        <v>e</v>
      </c>
      <c r="AE35" s="188" t="str">
        <f>Lifesaving!C10</f>
        <v>Situations for which in-water rescues should not be undertaken.</v>
      </c>
      <c r="AF35" s="187" t="str">
        <f>IF(Lifesaving!N10="","",Lifesaving!N10)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Management'!N25="","",'Personal Management'!N25)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(2014)'!N21="", "", 'Camping (2014)'!N21)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IF(Cooking!N26="","",Cooking!N26)</f>
        <v/>
      </c>
      <c r="R36" s="162"/>
      <c r="S36" s="162"/>
      <c r="T36" s="184">
        <f>'Emergency Prepedness'!B30</f>
        <v>3</v>
      </c>
      <c r="U36" s="183" t="str">
        <f>'Emergency Prepedness'!C30</f>
        <v>Show how you could safely save a person from the following:</v>
      </c>
      <c r="V36" s="185" t="str">
        <f>IF('Emergency Prepedness'!N30="","",'Emergency Prepedness'!N30)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IF(Lifesaving!N11="","",Lifesaving!N11)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IF(Swimming!N4="","",Swimming!N4)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Prepedness'!N31="","",'Emergency Prepedness'!N31)</f>
        <v/>
      </c>
      <c r="W37" s="162"/>
      <c r="X37" s="162"/>
      <c r="Y37" s="184" t="str">
        <f>'Family Life'!B8</f>
        <v>a</v>
      </c>
      <c r="Z37" s="188" t="str">
        <f>'Family Life'!C8</f>
        <v>The objective or goal of the project</v>
      </c>
      <c r="AA37" s="185" t="str">
        <f>IF('Family Life'!N8="","",'Family Life'!N8)</f>
        <v/>
      </c>
      <c r="AB37" s="162"/>
      <c r="AC37" s="162"/>
      <c r="AD37" s="291"/>
      <c r="AE37" s="290"/>
      <c r="AF37" s="292"/>
      <c r="AG37" s="162"/>
      <c r="AH37" s="162"/>
      <c r="AI37" s="186" t="str">
        <f>'Personal Management'!B26</f>
        <v>a</v>
      </c>
      <c r="AJ37" s="188" t="str">
        <f>'Personal Management'!C26</f>
        <v>Current price.</v>
      </c>
      <c r="AK37" s="187" t="str">
        <f>IF('Personal Management'!N26="","",'Personal Management'!N26)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Prepedness'!N32="","",'Emergency Prepedness'!N32)</f>
        <v/>
      </c>
      <c r="W38" s="163"/>
      <c r="X38" s="163"/>
      <c r="Y38" s="184" t="str">
        <f>'Family Life'!B9</f>
        <v>b</v>
      </c>
      <c r="Z38" s="188" t="str">
        <f>'Family Life'!C9</f>
        <v>how individual members of your family participated</v>
      </c>
      <c r="AA38" s="185" t="str">
        <f>IF('Family Life'!N9="","",'Family Life'!N9)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IF(Lifesaving!N12="","",Lifesaving!N12)</f>
        <v/>
      </c>
      <c r="AG38" s="163"/>
      <c r="AH38" s="163"/>
      <c r="AI38" s="186" t="str">
        <f>'Personal Management'!B27</f>
        <v>b</v>
      </c>
      <c r="AJ38" s="188" t="str">
        <f>'Personal Management'!C27</f>
        <v>How much the price changed from the previous day.</v>
      </c>
      <c r="AK38" s="187" t="str">
        <f>IF('Personal Management'!N27="","",'Personal Management'!N27)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(2014)'!N22="", "", 'Camping (2014)'!N22)</f>
        <v/>
      </c>
      <c r="H39" s="163"/>
      <c r="I39" s="163"/>
      <c r="J39" s="190" t="str">
        <f>'Citizenship in the World'!B16</f>
        <v>6c</v>
      </c>
      <c r="K39" s="189" t="str">
        <f>'Citizenship in the World'!C16</f>
        <v>Explain the purpose of a passport and visa for international travel.</v>
      </c>
      <c r="L39" s="191" t="str">
        <f>IF('Citizenship in the World'!N16="","",'Citizenship in the World'!N16)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IF(Cooking!N27="","",Cooking!N27)</f>
        <v/>
      </c>
      <c r="R39" s="163"/>
      <c r="S39" s="163"/>
      <c r="T39" s="184" t="str">
        <f>'Emergency Prepedness'!B33</f>
        <v>c</v>
      </c>
      <c r="U39" s="188" t="str">
        <f>'Emergency Prepedness'!C33</f>
        <v>Clothes on fire.</v>
      </c>
      <c r="V39" s="185" t="str">
        <f>IF('Emergency Prepedness'!N33="","",'Emergency Prepedness'!N33)</f>
        <v/>
      </c>
      <c r="W39" s="163"/>
      <c r="X39" s="163"/>
      <c r="Y39" s="184" t="str">
        <f>'Family Life'!B10</f>
        <v>c</v>
      </c>
      <c r="Z39" s="188" t="str">
        <f>'Family Life'!C10</f>
        <v>The results of the project</v>
      </c>
      <c r="AA39" s="185" t="str">
        <f>IF('Family Life'!N10="","",'Family Life'!N10)</f>
        <v/>
      </c>
      <c r="AB39" s="163"/>
      <c r="AC39" s="163"/>
      <c r="AD39" s="291"/>
      <c r="AE39" s="290"/>
      <c r="AF39" s="292"/>
      <c r="AG39" s="163"/>
      <c r="AH39" s="163"/>
      <c r="AI39" s="186" t="str">
        <f>'Personal Management'!B28</f>
        <v>c</v>
      </c>
      <c r="AJ39" s="188" t="str">
        <f>'Personal Management'!C28</f>
        <v>The 52-week high and the 52-week low prices.</v>
      </c>
      <c r="AK39" s="187" t="str">
        <f>IF('Personal Management'!N28="","",'Personal Management'!N28)</f>
        <v/>
      </c>
      <c r="AL39" s="163"/>
      <c r="AM39" s="163"/>
      <c r="AN39" s="186">
        <f>Swimming!B5</f>
        <v>2</v>
      </c>
      <c r="AO39" s="183" t="str">
        <f>Swimming!C5</f>
        <v>Before doing the following requirements, successfully complete the BSA swimmer test.</v>
      </c>
      <c r="AP39" s="187" t="str">
        <f>IF(Swimming!N5="","",Swimming!N5)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(2014)'!N23="", "", 'Camping (2014)'!N23)</f>
        <v/>
      </c>
      <c r="H40" s="163"/>
      <c r="I40" s="163"/>
      <c r="J40" s="190">
        <f>'Citizenship in the World'!B17</f>
        <v>7</v>
      </c>
      <c r="K40" s="189" t="str">
        <f>'Citizenship in the World'!C17</f>
        <v>Do TWO of the following and share with your counselor what you have learned:</v>
      </c>
      <c r="L40" s="191" t="str">
        <f>IF('Citizenship in the World'!N17="","",'Citizenship in the World'!N17)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Prepedness'!N34="","",'Emergency Prepedness'!N34)</f>
        <v/>
      </c>
      <c r="W40" s="163"/>
      <c r="X40" s="163"/>
      <c r="Y40" s="184" t="str">
        <f>'Family Life'!B11</f>
        <v>6a</v>
      </c>
      <c r="Z40" s="183" t="str">
        <f>'Family Life'!C11</f>
        <v>Discuss with your merit badge counselor how to plan and carry out a family meeting.</v>
      </c>
      <c r="AA40" s="185" t="str">
        <f>IF('Family Life'!N11="","",'Family Life'!N11)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Management'!N29="","",'Personal Management'!N29)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IF(Swimming!N6="","",Swimming!N6)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(2014)'!N24="", "", 'Camping (2014)'!N24)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World'!N18="","",'Citizenship in the World'!N18)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Prepedness'!N35="","",'Emergency Prepedness'!N35)</f>
        <v/>
      </c>
      <c r="W41" s="163"/>
      <c r="X41" s="163"/>
      <c r="Y41" s="184" t="str">
        <f>'Family Life'!B12</f>
        <v>6b</v>
      </c>
      <c r="Z41" s="183" t="str">
        <f>'Family Life'!C12</f>
        <v>After this discussion, plan and carry out a family meeting to include the following subjects:</v>
      </c>
      <c r="AA41" s="185" t="str">
        <f>IF('Family Life'!N12="","",'Family Life'!N12)</f>
        <v/>
      </c>
      <c r="AB41" s="163"/>
      <c r="AC41" s="163"/>
      <c r="AD41" s="186">
        <f>Lifesaving!B13</f>
        <v>5</v>
      </c>
      <c r="AE41" s="183" t="str">
        <f>Lifesaving!C13</f>
        <v>Show or explain the use of rowboats, canoes, or other small craft in performing rescues.</v>
      </c>
      <c r="AF41" s="187" t="str">
        <f>IF(Lifesaving!N13="","",Lifesaving!N13)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(2014)'!N25="", "", 'Camping (2014)'!N25)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IF(Cooking!N28="","",Cooking!N28)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Prepedness'!N36="","",'Emergency Prepedness'!N36)</f>
        <v/>
      </c>
      <c r="W42" s="163"/>
      <c r="X42" s="163"/>
      <c r="Y42" s="313" t="str">
        <f>'Family Life'!B13</f>
        <v>i</v>
      </c>
      <c r="Z42" s="315" t="str">
        <f>'Family Life'!C13</f>
        <v>Avoiding substance abuse, including tobacco, alcohol, and drugs, all of which negatively affect your health and well-being.</v>
      </c>
      <c r="AA42" s="314" t="str">
        <f>IF('Family Life'!N13="","",'Family Life'!N13)</f>
        <v/>
      </c>
      <c r="AB42" s="163"/>
      <c r="AC42" s="163"/>
      <c r="AD42" s="291">
        <f>Lifesaving!B14</f>
        <v>6</v>
      </c>
      <c r="AE42" s="290" t="str">
        <f>Lifesaving!C14</f>
        <v>List various items that can be used as rescue aids in a noncontact swimming rescue. Explain why buoyant aids are preferred.</v>
      </c>
      <c r="AF42" s="292" t="str">
        <f>IF(Lifesaving!N14="","",Lifesaving!N14)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(2014)'!N26="", "", 'Camping (2014)'!N26)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World'!N19="","",'Citizenship in the World'!N19)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Management'!N30="","",'Personal Management'!N30)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IF(Swimming!N7="","",Swimming!N7)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(2014)'!N27="", "", 'Camping (2014)'!N27)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Life'!N14="","",'Family Life'!N14)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IF(Lifesaving!N15="","",Lifesaving!N15)</f>
        <v/>
      </c>
      <c r="AG44" s="163"/>
      <c r="AH44" s="163"/>
      <c r="AI44" s="186" t="str">
        <f>'Personal Management'!B31</f>
        <v>b</v>
      </c>
      <c r="AJ44" s="188" t="str">
        <f>'Personal Management'!C31</f>
        <v>Mutual funds.</v>
      </c>
      <c r="AK44" s="187" t="str">
        <f>IF('Personal Management'!N31="","",'Personal Management'!N31)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IF(Cooking!N29="","",Cooking!N29)</f>
        <v/>
      </c>
      <c r="R45" s="163"/>
      <c r="S45" s="163"/>
      <c r="T45" s="184" t="str">
        <f>'Emergency Prepedness'!B37</f>
        <v>6a</v>
      </c>
      <c r="U45" s="183" t="str">
        <f>'Emergency Prepedness'!C37</f>
        <v>Describe the National Incident Management System (NIMS)/Incident Command System (ICS)</v>
      </c>
      <c r="V45" s="185" t="str">
        <f>IF('Emergency Prepedness'!N37="","",'Emergency Prepedness'!N37)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Management'!N32="","",'Personal Management'!N32)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World'!N20="","",'Citizenship in the World'!N20)</f>
        <v/>
      </c>
      <c r="M46"/>
      <c r="N46" s="164"/>
      <c r="O46" s="184" t="str">
        <f>Cooking!B30</f>
        <v>4c</v>
      </c>
      <c r="P46" s="183" t="str">
        <f>Cooking!C30</f>
        <v>Discuss how the Outdoor Code and no-trace principles pertain to cooking in the outdoors.</v>
      </c>
      <c r="Q46" s="185" t="str">
        <f>IF(Cooking!N30="","",Cooking!N30)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Prepedness'!N38="","",'Emergency Prepedness'!N38)</f>
        <v/>
      </c>
      <c r="W46" s="164"/>
      <c r="X46" s="164"/>
      <c r="Y46" s="184" t="str">
        <f>'Family Life'!B15</f>
        <v>iii</v>
      </c>
      <c r="Z46" s="188" t="str">
        <f>'Family Life'!C15</f>
        <v>How your chores in requirement 3 contributed to your role in the family.</v>
      </c>
      <c r="AA46" s="185" t="str">
        <f>IF('Family Life'!N15="","",'Family Life'!N15)</f>
        <v/>
      </c>
      <c r="AB46" s="164"/>
      <c r="AC46" s="164"/>
      <c r="AD46" s="291"/>
      <c r="AE46" s="290"/>
      <c r="AF46" s="292"/>
      <c r="AG46" s="164"/>
      <c r="AH46" s="164"/>
      <c r="AI46" s="186" t="str">
        <f>'Personal Management'!B33</f>
        <v>d</v>
      </c>
      <c r="AJ46" s="188" t="str">
        <f>'Personal Management'!C33</f>
        <v>Certificate of deposit (CD).</v>
      </c>
      <c r="AK46" s="187" t="str">
        <f>IF('Personal Management'!N33="","",'Personal Management'!N33)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(2014)'!N28="", "", 'Camping (2014)'!N28)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IF(Cooking!N31="","",Cooking!N31)</f>
        <v/>
      </c>
      <c r="R47" s="164"/>
      <c r="S47" s="164"/>
      <c r="T47" s="313"/>
      <c r="U47" s="290"/>
      <c r="V47" s="314"/>
      <c r="W47" s="164"/>
      <c r="X47" s="164"/>
      <c r="Y47" s="184" t="str">
        <f>'Family Life'!B16</f>
        <v>iv</v>
      </c>
      <c r="Z47" s="188" t="str">
        <f>'Family Life'!C16</f>
        <v>Personal and family finances.</v>
      </c>
      <c r="AA47" s="185" t="str">
        <f>IF('Family Life'!N16="","",'Family Life'!N16)</f>
        <v/>
      </c>
      <c r="AB47" s="164"/>
      <c r="AC47" s="164"/>
      <c r="AD47" s="186" t="str">
        <f>Lifesaving!B16</f>
        <v>7a</v>
      </c>
      <c r="AE47" s="183" t="str">
        <f>Lifesaving!C16</f>
        <v>Present a rescue tube to the subject, release it, and escort the victim to safety.</v>
      </c>
      <c r="AF47" s="187" t="str">
        <f>IF(Lifesaving!N16="","",Lifesaving!N16)</f>
        <v/>
      </c>
      <c r="AG47" s="164"/>
      <c r="AH47" s="164"/>
      <c r="AI47" s="186" t="str">
        <f>'Personal Management'!B34</f>
        <v>e</v>
      </c>
      <c r="AJ47" s="188" t="str">
        <f>'Personal Management'!C34</f>
        <v>Savings account or U.S. savings bond.</v>
      </c>
      <c r="AK47" s="187" t="str">
        <f>IF('Personal Management'!N34="","",'Personal Management'!N34)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IF(Swimming!N8="","",Swimming!N8)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World'!N21="","",'Citizenship in the World'!N21)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Life'!N17="","",'Family Life'!N17)</f>
        <v/>
      </c>
      <c r="AB48" s="164"/>
      <c r="AC48" s="164"/>
      <c r="AD48" s="186" t="str">
        <f>Lifesaving!B17</f>
        <v>7b</v>
      </c>
      <c r="AE48" s="183" t="str">
        <f>Lifesaving!C17</f>
        <v>Present a rescue tube to the subject and use it to tow the victim to safety.</v>
      </c>
      <c r="AF48" s="187" t="str">
        <f>IF(Lifesaving!N17="","",Lifesaving!N17)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Management'!N35="","",'Personal Management'!N35)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World'!N22="","",'Citizenship in the World'!N22)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Life'!N18="","",'Family Life'!N18)</f>
        <v/>
      </c>
      <c r="AB49" s="164"/>
      <c r="AC49" s="164"/>
      <c r="AD49" s="291" t="str">
        <f>Lifesaving!B18</f>
        <v>7c</v>
      </c>
      <c r="AE49" s="290" t="str">
        <f>Lifesaving!C18</f>
        <v>Present a buoyant aid other than a rescue tube to the subject, release it, and escort the victim to safety.</v>
      </c>
      <c r="AF49" s="292" t="str">
        <f>IF(Lifesaving!N18="","",Lifesaving!N18)</f>
        <v/>
      </c>
      <c r="AG49" s="164"/>
      <c r="AH49" s="164"/>
      <c r="AI49" s="291"/>
      <c r="AJ49" s="290"/>
      <c r="AK49" s="292"/>
      <c r="AL49" s="164"/>
      <c r="AM49" s="164"/>
      <c r="AN49" s="186" t="str">
        <f>Swimming!B9</f>
        <v>5a</v>
      </c>
      <c r="AO49" s="183" t="str">
        <f>Swimming!C9</f>
        <v>Float face up in a resting position for at least one minute.</v>
      </c>
      <c r="AP49" s="187" t="str">
        <f>IF(Swimming!N9="","",Swimming!N9)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(2014)'!N29="", "", 'Camping (2014)'!N29)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Prepedness'!N39="","",'Emergency Prepedness'!N39)</f>
        <v/>
      </c>
      <c r="W50" s="164"/>
      <c r="X50" s="164"/>
      <c r="Y50" s="184" t="str">
        <f>'Family Life'!B19</f>
        <v>vii</v>
      </c>
      <c r="Z50" s="188" t="str">
        <f>'Family Life'!C19</f>
        <v>Good etiquette and manners.</v>
      </c>
      <c r="AA50" s="185" t="str">
        <f>IF('Family Life'!N19="","",'Family Life'!N19)</f>
        <v/>
      </c>
      <c r="AB50" s="164"/>
      <c r="AC50" s="164"/>
      <c r="AD50" s="291"/>
      <c r="AE50" s="290"/>
      <c r="AF50" s="292"/>
      <c r="AG50" s="164"/>
      <c r="AH50" s="164"/>
      <c r="AI50" s="186" t="str">
        <f>'Personal Management'!B36</f>
        <v>7b</v>
      </c>
      <c r="AJ50" s="183" t="str">
        <f>'Personal Management'!C36</f>
        <v>Explain the different ways to borrow money.</v>
      </c>
      <c r="AK50" s="187" t="str">
        <f>IF('Personal Management'!N36="","",'Personal Management'!N36)</f>
        <v/>
      </c>
      <c r="AL50" s="164"/>
      <c r="AM50" s="164"/>
      <c r="AN50" s="186" t="str">
        <f>Swimming!B10</f>
        <v>5b</v>
      </c>
      <c r="AO50" s="183" t="str">
        <f>Swimming!C10</f>
        <v>Demonstrate survival floating for at least five minutes.</v>
      </c>
      <c r="AP50" s="187" t="str">
        <f>IF(Swimming!N10="","",Swimming!N10)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IF(Cooking!N32="","",Cooking!N32)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Life'!N20="","",'Family Life'!N20)</f>
        <v/>
      </c>
      <c r="AB51" s="164"/>
      <c r="AC51" s="164"/>
      <c r="AD51" s="186" t="str">
        <f>Lifesaving!B19</f>
        <v>7d</v>
      </c>
      <c r="AE51" s="183" t="str">
        <f>Lifesaving!C19</f>
        <v>Present a buoyant aid other than a rescue tube to the subject and use it to tow the victim to safety.</v>
      </c>
      <c r="AF51" s="187" t="str">
        <f>IF(Lifesaving!N19="","",Lifesaving!N19)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Management'!N37="","",'Personal Management'!N37)</f>
        <v/>
      </c>
      <c r="AL51" s="164"/>
      <c r="AM51" s="164"/>
      <c r="AN51" s="291" t="str">
        <f>Swimming!B11</f>
        <v>5c</v>
      </c>
      <c r="AO51" s="290" t="str">
        <f>Swimming!C11</f>
        <v>While wearing a properly fitted U.S. Coast Guard approved life jacket, demonstrate the HELP and huddle positions. Explain their purposes.</v>
      </c>
      <c r="AP51" s="292" t="str">
        <f>IF(Swimming!N11="","",Swimming!N11)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IF(Lifesaving!N20="","",Lifesaving!N20)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IF(Cooking!N33="","",Cooking!N33)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Life'!N21="","",'Family Life'!N21)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IF(Swimming!N12="","",Swimming!N12)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(2014)'!N30="", "", 'Camping (2014)'!N30)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IF(Cooking!N34="","",Cooking!N34)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Prepedness'!N40="","",'Emergency Prepedness'!N40)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Management'!N38="","",'Personal Management'!N38)</f>
        <v/>
      </c>
      <c r="AL54" s="164"/>
      <c r="AM54" s="164"/>
      <c r="AN54" s="186">
        <f>Swimming!B13</f>
        <v>6</v>
      </c>
      <c r="AO54" s="183" t="str">
        <f>Swimming!C13</f>
        <v>In water over your head, but not to exceed 10 feet, do each of the following:</v>
      </c>
      <c r="AP54" s="187" t="str">
        <f>IF(Swimming!N13="","",Swimming!N13)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IF(Lifesaving!N21="","",Lifesaving!N21)</f>
        <v/>
      </c>
      <c r="AG55" s="164"/>
      <c r="AH55" s="164"/>
      <c r="AI55" s="186" t="str">
        <f>'Personal Management'!B39</f>
        <v>7e</v>
      </c>
      <c r="AJ55" s="183" t="str">
        <f>'Personal Management'!C39</f>
        <v>Explain ways to reduce or eliminate debt.</v>
      </c>
      <c r="AK55" s="187" t="str">
        <f>IF('Personal Management'!N39="","",'Personal Management'!N39)</f>
        <v/>
      </c>
      <c r="AL55" s="164"/>
      <c r="AM55" s="164"/>
      <c r="AN55" s="186" t="str">
        <f>Swimming!B14</f>
        <v>a</v>
      </c>
      <c r="AO55" s="188" t="str">
        <f>Swimming!C14</f>
        <v>Use the feet first method of surface diving and bring an object up from the bottom.</v>
      </c>
      <c r="AP55" s="187" t="str">
        <f>IF(Swimming!N14="","",Swimming!N14)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(2014)'!N31="", "", 'Camping (2014)'!N31)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Prepedness'!N41="","",'Emergency Prepedness'!N41)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IF(Lifesaving!N22="","",Lifesaving!N22)</f>
        <v/>
      </c>
      <c r="AG56" s="164"/>
      <c r="AH56" s="164"/>
      <c r="AI56" s="291">
        <f>'Personal Management'!B40</f>
        <v>8</v>
      </c>
      <c r="AJ56" s="315" t="str">
        <f>'Personal Management'!C40</f>
        <v>Demonstrate to your merit badge counselor your understanding of time management by doing the following:</v>
      </c>
      <c r="AK56" s="292" t="str">
        <f>IF('Personal Management'!N40="","",'Personal Management'!N40)</f>
        <v/>
      </c>
      <c r="AL56" s="164"/>
      <c r="AM56" s="164"/>
      <c r="AN56" s="186" t="str">
        <f>Swimming!B15</f>
        <v>b</v>
      </c>
      <c r="AO56" s="188" t="str">
        <f>Swimming!C15</f>
        <v>Do a headfirst surface dive (pike or tuck), and bring the object up again.</v>
      </c>
      <c r="AP56" s="187" t="str">
        <f>IF(Swimming!N15="","",Swimming!N15)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(2014)'!N32="", "", 'Camping (2014)'!N32)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IF(Cooking!N35="","",Cooking!N35)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IF(Lifesaving!N23="","",Lifesaving!N23)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IF(Swimming!N16="","",Swimming!N16)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(2014)'!N33="", "", 'Camping (2014)'!N33)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Prepedness'!N42="","",'Emergency Prepedness'!N42)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Management'!N41="","",'Personal Management'!N41)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(2014)'!N34="", "", 'Camping (2014)'!N34)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IF(Cooking!N36="","",Cooking!N36)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IF(Lifesaving!N24="","",Lifesaving!N24)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IF(Swimming!N17="","",Swimming!N17)</f>
        <v/>
      </c>
      <c r="AQ59" s="63"/>
    </row>
    <row r="60" spans="4:48" x14ac:dyDescent="0.15">
      <c r="D60" s="63"/>
      <c r="E60" s="190">
        <f>'Camping (2014)'!B35</f>
        <v>5</v>
      </c>
      <c r="F60" s="197" t="str">
        <f>'Camping (2014)'!C35</f>
        <v>Plan and carry out an overnight snow camping experience.</v>
      </c>
      <c r="G60" s="191" t="str">
        <f>IF('Camping (2014)'!N35="", "", 'Camping (2014)'!N35)</f>
        <v/>
      </c>
      <c r="H60" s="63"/>
      <c r="I60" s="63"/>
      <c r="N60" s="63"/>
      <c r="O60" s="313"/>
      <c r="P60" s="315"/>
      <c r="Q60" s="314"/>
      <c r="R60" s="63"/>
      <c r="S60" s="63"/>
      <c r="T60" s="184" t="str">
        <f>'Emergency Prepedness'!B43</f>
        <v>i</v>
      </c>
      <c r="U60" s="188" t="str">
        <f>'Emergency Prepedness'!C43</f>
        <v>Crowd and traffic control.</v>
      </c>
      <c r="V60" s="185" t="str">
        <f>IF('Emergency Prepedness'!N43="","",'Emergency Prepedness'!N43)</f>
        <v/>
      </c>
      <c r="W60" s="63"/>
      <c r="X60" s="63"/>
      <c r="AB60" s="63"/>
      <c r="AC60" s="63"/>
      <c r="AD60" s="291" t="str">
        <f>Lifesaving!B25</f>
        <v>9c</v>
      </c>
      <c r="AE60" s="290" t="str">
        <f>Lifesaving!C25</f>
        <v>Perform a cross-chest carry for an exhausted, passive victim who does not respond to instructions to aid himself.</v>
      </c>
      <c r="AF60" s="292" t="str">
        <f>IF(Lifesaving!N25="","",Lifesaving!N25)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Management'!N42="","",'Personal Management'!N42)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(2014)'!N36="", "", 'Camping (2014)'!N36)</f>
        <v/>
      </c>
      <c r="H61" s="63"/>
      <c r="I61" s="63"/>
      <c r="N61" s="63"/>
      <c r="O61" s="313"/>
      <c r="P61" s="315"/>
      <c r="Q61" s="314"/>
      <c r="R61" s="63"/>
      <c r="S61" s="63"/>
      <c r="T61" s="184" t="str">
        <f>'Emergency Prepedness'!B44</f>
        <v>ii</v>
      </c>
      <c r="U61" s="188" t="str">
        <f>'Emergency Prepedness'!C44</f>
        <v>Messenger service and communication.</v>
      </c>
      <c r="V61" s="185" t="str">
        <f>IF('Emergency Prepedness'!N44="","",'Emergency Prepedness'!N44)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(2014)'!N37="", "", 'Camping (2014)'!N37)</f>
        <v/>
      </c>
      <c r="H62" s="63"/>
      <c r="I62" s="63"/>
      <c r="N62" s="63"/>
      <c r="O62" s="313"/>
      <c r="P62" s="315"/>
      <c r="Q62" s="314"/>
      <c r="R62" s="63"/>
      <c r="S62" s="63"/>
      <c r="T62" s="184" t="str">
        <f>'Emergency Prepedness'!B45</f>
        <v>iii</v>
      </c>
      <c r="U62" s="188" t="str">
        <f>'Emergency Prepedness'!C45</f>
        <v>Collection and distribution services.</v>
      </c>
      <c r="V62" s="185" t="str">
        <f>IF('Emergency Prepedness'!N45="","",'Emergency Prepedness'!N45)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IF(Lifesaving!N26="","",Lifesaving!N26)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IF(Swimming!N18="","",Swimming!N18)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(2014)'!N38="", "", 'Camping (2014)'!N38)</f>
        <v/>
      </c>
      <c r="H63" s="63"/>
      <c r="I63" s="63"/>
      <c r="N63" s="63"/>
      <c r="O63" s="184" t="str">
        <f>Cooking!B37</f>
        <v>f</v>
      </c>
      <c r="P63" s="188" t="str">
        <f>Cooking!C37</f>
        <v>Explain how you kept foods safe and free from cross-contamination.</v>
      </c>
      <c r="Q63" s="185" t="str">
        <f>IF(Cooking!N37="","",Cooking!N37)</f>
        <v/>
      </c>
      <c r="R63" s="63"/>
      <c r="S63" s="63"/>
      <c r="T63" s="184" t="str">
        <f>'Emergency Prepedness'!B46</f>
        <v>iv</v>
      </c>
      <c r="U63" s="188" t="str">
        <f>'Emergency Prepedness'!C46</f>
        <v>Group feeding, shelter, and sanitation</v>
      </c>
      <c r="V63" s="185" t="str">
        <f>IF('Emergency Prepedness'!N46="","",'Emergency Prepedness'!N46)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Management'!N43="","",'Personal Management'!N43)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IF(Cooking!N38="","",Cooking!N38)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Prepedness'!N47="","",'Emergency Prepedness'!N47)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IF(Lifesaving!N27="","",Lifesaving!N27)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Management'!N44="","",'Personal Management'!N44)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IF(Cooking!N39="","",Cooking!N39)</f>
        <v/>
      </c>
      <c r="R67" s="66"/>
      <c r="S67" s="66"/>
      <c r="T67" s="184">
        <f>'Emergency Prepedness'!B48</f>
        <v>9</v>
      </c>
      <c r="U67" s="183" t="str">
        <f>'Emergency Prepedness'!C48</f>
        <v>Do ONE of the following:</v>
      </c>
      <c r="V67" s="185" t="str">
        <f>IF('Emergency Prepedness'!N48="","",'Emergency Prepedness'!N48)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Prepedness'!N49="","",'Emergency Prepedness'!N49)</f>
        <v/>
      </c>
      <c r="W68" s="66"/>
      <c r="X68" s="66"/>
      <c r="AB68" s="66"/>
      <c r="AC68" s="66"/>
      <c r="AD68" s="186" t="str">
        <f>Lifesaving!B28</f>
        <v>11a</v>
      </c>
      <c r="AE68" s="183" t="str">
        <f>Lifesaving!C28</f>
        <v>Perform an equipment assist using a buoyant aid.</v>
      </c>
      <c r="AF68" s="187" t="str">
        <f>IF(Lifesaving!N28="","",Lifesaving!N28)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IF(Cooking!N40="","",Cooking!N40)</f>
        <v/>
      </c>
      <c r="R69" s="66"/>
      <c r="S69" s="66"/>
      <c r="T69" s="313"/>
      <c r="U69" s="315"/>
      <c r="V69" s="314"/>
      <c r="W69" s="66"/>
      <c r="X69" s="66"/>
      <c r="AB69" s="66"/>
      <c r="AC69" s="66"/>
      <c r="AD69" s="186" t="str">
        <f>Lifesaving!B29</f>
        <v>11b</v>
      </c>
      <c r="AE69" s="183" t="str">
        <f>Lifesaving!C29</f>
        <v>Perform a front approach and wrist tow.</v>
      </c>
      <c r="AF69" s="187" t="str">
        <f>IF(Lifesaving!N29="","",Lifesaving!N29)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Management'!N45="","",'Personal Management'!N45)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IF(Cooking!N41="","",Cooking!N41)</f>
        <v/>
      </c>
      <c r="R70" s="66"/>
      <c r="S70" s="66"/>
      <c r="T70" s="184" t="str">
        <f>'Emergency Prepedness'!B50</f>
        <v>b</v>
      </c>
      <c r="U70" s="188" t="str">
        <f>'Emergency Prepedness'!C50</f>
        <v>Review or develop a plan of escape for your family in case of fire in your home.</v>
      </c>
      <c r="V70" s="185" t="str">
        <f>IF('Emergency Prepedness'!N50="","",'Emergency Prepedness'!N50)</f>
        <v/>
      </c>
      <c r="W70" s="66"/>
      <c r="X70" s="66"/>
      <c r="AB70" s="66"/>
      <c r="AC70" s="66"/>
      <c r="AD70" s="186" t="str">
        <f>Lifesaving!B30</f>
        <v>11c</v>
      </c>
      <c r="AE70" s="183" t="str">
        <f>Lifesaving!C30</f>
        <v>Perform a rear approach and armpit tow.</v>
      </c>
      <c r="AF70" s="187" t="str">
        <f>IF(Lifesaving!N30="","",Lifesaving!N30)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Prepedness'!N51="","",'Emergency Prepedness'!N51)</f>
        <v/>
      </c>
      <c r="W71" s="66"/>
      <c r="X71" s="66"/>
      <c r="AB71" s="66"/>
      <c r="AC71" s="66"/>
      <c r="AD71" s="186" t="str">
        <f>Lifesaving!B31</f>
        <v>12a</v>
      </c>
      <c r="AE71" s="183" t="str">
        <f>Lifesaving!C31</f>
        <v>Recover a 10-pound weight in 8 to 10 feet of water using a feet first surface dive.</v>
      </c>
      <c r="AF71" s="187" t="str">
        <f>IF(Lifesaving!N31="","",Lifesaving!N31)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IF(Lifesaving!N32="","",Lifesaving!N32)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IF(Cooking!N42="","",Cooking!N42)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IF(Lifesaving!N33="","",Lifesaving!N33)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IF(Lifesaving!N34="","",Lifesaving!N34)</f>
        <v/>
      </c>
      <c r="AG74" s="66"/>
      <c r="AH74" s="66"/>
      <c r="AI74" s="186" t="str">
        <f>'Personal Management'!B46</f>
        <v>a</v>
      </c>
      <c r="AJ74" s="188" t="str">
        <f>'Personal Management'!C46</f>
        <v>Define the project. What is your goal?</v>
      </c>
      <c r="AK74" s="187" t="str">
        <f>IF('Personal Management'!N46="","",'Personal Management'!N46)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IF(Cooking!N43="","",Cooking!N43)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Management'!N47="","",'Personal Management'!N47)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IF(Cooking!N44="","",Cooking!N44)</f>
        <v/>
      </c>
      <c r="R76" s="66"/>
      <c r="S76" s="66"/>
      <c r="W76" s="66"/>
      <c r="X76" s="66"/>
      <c r="AB76" s="66"/>
      <c r="AC76" s="66"/>
      <c r="AD76" s="186" t="str">
        <f>Lifesaving!B35</f>
        <v>14a</v>
      </c>
      <c r="AE76" s="183" t="str">
        <f>Lifesaving!C35</f>
        <v>Explain the signs and symptoms of a spinal injury.</v>
      </c>
      <c r="AF76" s="187" t="str">
        <f>IF(Lifesaving!N35="","",Lifesaving!N35)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IF(Lifesaving!N36="","",Lifesaving!N36)</f>
        <v/>
      </c>
      <c r="AG77" s="98"/>
      <c r="AH77" s="98"/>
      <c r="AI77" s="186" t="str">
        <f>'Personal Management'!B48</f>
        <v>c</v>
      </c>
      <c r="AJ77" s="188" t="str">
        <f>'Personal Management'!C48</f>
        <v>Describe your project.</v>
      </c>
      <c r="AK77" s="187" t="str">
        <f>IF('Personal Management'!N48="","",'Personal Management'!N48)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IF(Lifesaving!N37="","",Lifesaving!N37)</f>
        <v/>
      </c>
      <c r="AG78" s="98"/>
      <c r="AH78" s="98"/>
      <c r="AI78" s="186" t="str">
        <f>'Personal Management'!B49</f>
        <v>d</v>
      </c>
      <c r="AJ78" s="188" t="str">
        <f>'Personal Management'!C49</f>
        <v>Develop a list of resources. Identify how these resources will help you achieve your goal.</v>
      </c>
      <c r="AK78" s="187" t="str">
        <f>IF('Personal Management'!N49="","",'Personal Management'!N49)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IF(Lifesaving!N38="","",Lifesaving!N38)</f>
        <v/>
      </c>
      <c r="AG79" s="98"/>
      <c r="AH79" s="98"/>
      <c r="AI79" s="186" t="str">
        <f>'Personal Management'!B50</f>
        <v>e</v>
      </c>
      <c r="AJ79" s="188" t="str">
        <f>'Personal Management'!C50</f>
        <v>Develop a budget for your project.</v>
      </c>
      <c r="AK79" s="187" t="str">
        <f>IF('Personal Management'!N50="","",'Personal Management'!N50)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IF(Cooking!N45="","",Cooking!N45)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Management'!N51="","",'Personal Management'!N51)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IF(Cooking!N46="","",Cooking!N46)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Management'!N52="","",'Personal Management'!N52)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Community'!N3="", "", 'Citizenship in the Community'!N3)</f>
        <v/>
      </c>
      <c r="H87" s="66"/>
      <c r="I87" s="66"/>
      <c r="J87" s="186">
        <f>Communication!B3</f>
        <v>1</v>
      </c>
      <c r="K87" s="195" t="str">
        <f>Communication!C3</f>
        <v>Do ONE</v>
      </c>
      <c r="L87" s="187" t="str">
        <f>IF(Communication!N3="","",Communication!N3)</f>
        <v/>
      </c>
      <c r="N87" s="66"/>
      <c r="O87" s="313" t="str">
        <f>Cooking!B47</f>
        <v>a</v>
      </c>
      <c r="P87" s="290" t="str">
        <f>Cooking!C47</f>
        <v>Create a shopping list for your meals, showing the amount of food needed to prepare and serve each meal, and the cost for each meal.</v>
      </c>
      <c r="Q87" s="314" t="str">
        <f>IF(Cooking!N47="","",Cooking!N47)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Science'!N3="","",'Environmental Science'!N3)</f>
        <v/>
      </c>
      <c r="W87" s="66"/>
      <c r="X87" s="66"/>
      <c r="Y87" s="313">
        <f>'First Aid'!B3</f>
        <v>1</v>
      </c>
      <c r="Z87" s="290" t="str">
        <f>'First Aid'!C3</f>
        <v>Satisfy your counselor that you have current knowledge of all first-aid requirements for Tenderfoot, Second Class, and First Class ranks.</v>
      </c>
      <c r="AA87" s="314" t="str">
        <f>IF('First Aid'!N3="","",'First Aid'!N3)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Fitness'!N3="","",'Personal Fitness'!N3)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IF(Sustainability!N3="","",Sustainability!N3)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IF(Communication!N4="","",Communication!N4)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IF(Cooking!N48="","",Cooking!N48)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Aid'!N4="","",'First Aid'!N4)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Science'!N4="","",'Environmental Science'!N4)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Community'!N4="", "", 'Citizenship in the Community'!N4)</f>
        <v/>
      </c>
      <c r="H91" s="81"/>
      <c r="I91" s="81"/>
      <c r="J91" s="291"/>
      <c r="K91" s="294"/>
      <c r="L91" s="292"/>
      <c r="N91" s="81"/>
      <c r="O91" s="313"/>
      <c r="P91" s="290"/>
      <c r="Q91" s="314"/>
      <c r="R91" s="81"/>
      <c r="T91" s="321"/>
      <c r="U91" s="174" t="str">
        <f>'Environmental Science'!C5</f>
        <v>• Population</v>
      </c>
      <c r="V91" s="185" t="str">
        <f>IF('Environmental Science'!N5="","",'Environmental Science'!N5)</f>
        <v/>
      </c>
      <c r="W91" s="81"/>
      <c r="Y91" s="313" t="str">
        <f>'First Aid'!B5</f>
        <v>2b</v>
      </c>
      <c r="Z91" s="290" t="str">
        <f>'First Aid'!C5</f>
        <v>Define the term triage. Explain the steps necessary to assess and handle a medical emergency until help arrives.</v>
      </c>
      <c r="AA91" s="314" t="str">
        <f>IF('First Aid'!N5="","",'First Aid'!N5)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Community'!N5="", "", 'Citizenship in the Community'!N5)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IF(Cooking!N49="","",Cooking!N49)</f>
        <v/>
      </c>
      <c r="R92" s="66"/>
      <c r="T92" s="321"/>
      <c r="U92" s="174" t="str">
        <f>'Environmental Science'!C6</f>
        <v>• Community</v>
      </c>
      <c r="V92" s="185" t="str">
        <f>IF('Environmental Science'!N6="","",'Environmental Science'!N6)</f>
        <v/>
      </c>
      <c r="W92" s="66"/>
      <c r="Y92" s="313"/>
      <c r="Z92" s="290"/>
      <c r="AA92" s="314"/>
      <c r="AD92" s="186" t="str">
        <f>'Personal Fitness'!B4</f>
        <v>i</v>
      </c>
      <c r="AE92" s="188" t="str">
        <f>'Personal Fitness'!C4</f>
        <v>Why physical exams are important.</v>
      </c>
      <c r="AF92" s="187" t="str">
        <f>IF('Personal Fitness'!N4="","",'Personal Fitness'!N4)</f>
        <v/>
      </c>
      <c r="AG92" s="66"/>
      <c r="AI92" s="186">
        <f>Sustainability!B4</f>
        <v>2</v>
      </c>
      <c r="AJ92" s="183" t="str">
        <f>Sustainability!C4</f>
        <v>Do A and either B OR C of the following:</v>
      </c>
      <c r="AK92" s="187" t="str">
        <f>IF(Sustainability!N4="","",Sustainability!N4)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Science'!N7="","",'Environmental Science'!N7)</f>
        <v/>
      </c>
      <c r="W93" s="66"/>
      <c r="Y93" s="184" t="str">
        <f>'First Aid'!B6</f>
        <v>2c</v>
      </c>
      <c r="Z93" s="183" t="str">
        <f>'First Aid'!C6</f>
        <v>Explain the standard precautions as applied to blood borne pathogens.</v>
      </c>
      <c r="AA93" s="185" t="str">
        <f>IF('First Aid'!N6="","",'First Aid'!N6)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Fitness'!N5="","",'Personal Fitness'!N5)</f>
        <v/>
      </c>
      <c r="AG93" s="66"/>
      <c r="AI93" s="186"/>
      <c r="AJ93" s="183" t="str">
        <f>Sustainability!C5</f>
        <v>Water</v>
      </c>
      <c r="AK93" s="187" t="str">
        <f>IF(Sustainability!N5="","",Sustainability!N5)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Community'!N6="", "", 'Citizenship in the Community'!N6)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IF(Communication!N5="","",Communication!N5)</f>
        <v/>
      </c>
      <c r="N94" s="66"/>
      <c r="O94" s="313"/>
      <c r="P94" s="290"/>
      <c r="Q94" s="314"/>
      <c r="R94" s="66"/>
      <c r="T94" s="321"/>
      <c r="U94" s="174" t="str">
        <f>'Environmental Science'!C8</f>
        <v>• Biosphere</v>
      </c>
      <c r="V94" s="185" t="str">
        <f>IF('Environmental Science'!N8="","",'Environmental Science'!N8)</f>
        <v/>
      </c>
      <c r="W94" s="66"/>
      <c r="Y94" s="184" t="str">
        <f>'First Aid'!B7</f>
        <v>2d</v>
      </c>
      <c r="Z94" s="183" t="str">
        <f>'First Aid'!C7</f>
        <v>Prepare a first-aid kit for your home. Display and discuss its contents with your counselor.</v>
      </c>
      <c r="AA94" s="185" t="str">
        <f>IF('First Aid'!N7="","",'First Aid'!N7)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IF(Sustainability!N6="","",Sustainability!N6)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Community'!N7="", "", 'Citizenship in the Community'!N7)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IF(Cooking!N50="","",Cooking!N50)</f>
        <v/>
      </c>
      <c r="R95" s="66"/>
      <c r="T95" s="321"/>
      <c r="U95" s="174" t="str">
        <f>'Environmental Science'!C9</f>
        <v>• Symbiosis</v>
      </c>
      <c r="V95" s="185" t="str">
        <f>IF('Environmental Science'!N9="","",'Environmental Science'!N9)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Aid'!N8="","",'First Aid'!N8)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Community'!N8="", "", 'Citizenship in the Community'!N8)</f>
        <v/>
      </c>
      <c r="H96" s="66"/>
      <c r="I96" s="66"/>
      <c r="J96" s="291"/>
      <c r="K96" s="294"/>
      <c r="L96" s="292"/>
      <c r="N96" s="66"/>
      <c r="O96" s="313"/>
      <c r="P96" s="290"/>
      <c r="Q96" s="314"/>
      <c r="R96" s="66"/>
      <c r="T96" s="321"/>
      <c r="U96" s="174" t="str">
        <f>'Environmental Science'!C10</f>
        <v>• Niche</v>
      </c>
      <c r="V96" s="185" t="str">
        <f>IF('Environmental Science'!N10="","",'Environmental Science'!N10)</f>
        <v/>
      </c>
      <c r="W96" s="66"/>
      <c r="Y96" s="313"/>
      <c r="Z96" s="290"/>
      <c r="AA96" s="314"/>
      <c r="AD96" s="186" t="str">
        <f>'Personal Fitness'!B6</f>
        <v>iii</v>
      </c>
      <c r="AE96" s="188" t="str">
        <f>'Personal Fitness'!C6</f>
        <v>Diseases that can be prevented and how.</v>
      </c>
      <c r="AF96" s="187" t="str">
        <f>IF('Personal Fitness'!N6="","",'Personal Fitness'!N6)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Science'!N11="","",'Environmental Science'!N11)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Aid'!N9="","",'First Aid'!N9)</f>
        <v/>
      </c>
      <c r="AD97" s="186" t="str">
        <f>'Personal Fitness'!B7</f>
        <v>iv</v>
      </c>
      <c r="AE97" s="188" t="str">
        <f>'Personal Fitness'!C7</f>
        <v>The seven warning signs of cancer.</v>
      </c>
      <c r="AF97" s="187" t="str">
        <f>IF('Personal Fitness'!N7="","",'Personal Fitness'!N7)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Community'!N9="", "", 'Citizenship in the Community'!N9)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IF(Cooking!N51="","",Cooking!N51)</f>
        <v/>
      </c>
      <c r="R98" s="66"/>
      <c r="T98" s="321"/>
      <c r="U98" s="174" t="str">
        <f>'Environmental Science'!C12</f>
        <v>• Conservation</v>
      </c>
      <c r="V98" s="185" t="str">
        <f>IF('Environmental Science'!N12="","",'Environmental Science'!N12)</f>
        <v/>
      </c>
      <c r="W98" s="66"/>
      <c r="Y98" s="313"/>
      <c r="Z98" s="290"/>
      <c r="AA98" s="314"/>
      <c r="AD98" s="186" t="str">
        <f>'Personal Fitness'!B8</f>
        <v>v</v>
      </c>
      <c r="AE98" s="188" t="str">
        <f>'Personal Fitness'!C8</f>
        <v>The youth risk factors that affect cardiovascular fitness in adulthood.</v>
      </c>
      <c r="AF98" s="187" t="str">
        <f>IF('Personal Fitness'!N8="","",'Personal Fitness'!N8)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Science'!N13="","",'Environmental Science'!N13)</f>
        <v/>
      </c>
      <c r="W99" s="66"/>
      <c r="Y99" s="184" t="str">
        <f>'First Aid'!B10</f>
        <v>3c</v>
      </c>
      <c r="Z99" s="183" t="str">
        <f>'First Aid'!C10</f>
        <v>Explain the use of an automated external defibrillator (AED).</v>
      </c>
      <c r="AA99" s="185" t="str">
        <f>IF('First Aid'!N10="","",'First Aid'!N10)</f>
        <v/>
      </c>
      <c r="AD99" s="291" t="str">
        <f>'Personal Fitness'!B9</f>
        <v>1b</v>
      </c>
      <c r="AE99" s="290" t="str">
        <f>'Personal Fitness'!C9</f>
        <v>Have a dental examination. Get a statement saying that your teeth have been checked and cared for. Tell how to care for your teeth.</v>
      </c>
      <c r="AF99" s="292" t="str">
        <f>IF('Personal Fitness'!N9="","",'Personal Fitness'!N9)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IF(Sustainability!N7="","",Sustainability!N7)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Community'!N10="", "", 'Citizenship in the Community'!N10)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IF(Communication!N6="","",Communication!N6)</f>
        <v/>
      </c>
      <c r="N100" s="66"/>
      <c r="O100" s="313"/>
      <c r="P100" s="290"/>
      <c r="Q100" s="314"/>
      <c r="R100" s="66"/>
      <c r="T100" s="321"/>
      <c r="U100" s="174" t="str">
        <f>'Environmental Science'!C14</f>
        <v>• Endangered species</v>
      </c>
      <c r="V100" s="185" t="str">
        <f>IF('Environmental Science'!N14="","",'Environmental Science'!N14)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Aid'!N11="","",'First Aid'!N11)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Science'!N15="","",'Environmental Science'!N15)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Fitness'!N10="","",'Personal Fitness'!N10)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Community'!N11="", "", 'Citizenship in the Community'!N11)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IF(Cooking!N52="","",Cooking!N52)</f>
        <v/>
      </c>
      <c r="R102" s="66"/>
      <c r="T102" s="321"/>
      <c r="U102" s="174" t="str">
        <f>'Environmental Science'!C16</f>
        <v>• Pollution prevention</v>
      </c>
      <c r="V102" s="185" t="str">
        <f>IF('Environmental Science'!N16="","",'Environmental Science'!N16)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Community'!N12="", "", 'Citizenship in the Community'!N12)</f>
        <v/>
      </c>
      <c r="H103" s="66"/>
      <c r="I103" s="66"/>
      <c r="J103" s="291"/>
      <c r="K103" s="294"/>
      <c r="L103" s="292"/>
      <c r="N103" s="66"/>
      <c r="O103" s="313"/>
      <c r="P103" s="290"/>
      <c r="Q103" s="314"/>
      <c r="R103" s="66"/>
      <c r="T103" s="321"/>
      <c r="U103" s="174" t="str">
        <f>'Environmental Science'!C17</f>
        <v>• Brownfield</v>
      </c>
      <c r="V103" s="185" t="str">
        <f>IF('Environmental Science'!N17="","",'Environmental Science'!N17)</f>
        <v/>
      </c>
      <c r="W103" s="66"/>
      <c r="Y103" s="313" t="str">
        <f>'First Aid'!B12</f>
        <v>3e</v>
      </c>
      <c r="Z103" s="290" t="str">
        <f>'First Aid'!C12</f>
        <v>Explain when a bee sting could be life threatening and what action should be taken for prevention and for first aid.</v>
      </c>
      <c r="AA103" s="314" t="str">
        <f>IF('First Aid'!N12="","",'First Aid'!N12)</f>
        <v/>
      </c>
      <c r="AD103" s="186" t="str">
        <f>'Personal Fitness'!B11</f>
        <v>a</v>
      </c>
      <c r="AE103" s="188" t="str">
        <f>'Personal Fitness'!C11</f>
        <v>Components of personal fitness.</v>
      </c>
      <c r="AF103" s="187" t="str">
        <f>IF('Personal Fitness'!N11="","",'Personal Fitness'!N11)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IF(Sustainability!N8="","",Sustainability!N8)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Community'!N13="", "", 'Citizenship in the Community'!N13)</f>
        <v/>
      </c>
      <c r="H104" s="66"/>
      <c r="I104" s="66"/>
      <c r="J104" s="291"/>
      <c r="K104" s="294"/>
      <c r="L104" s="292"/>
      <c r="N104" s="66"/>
      <c r="O104" s="313"/>
      <c r="P104" s="290"/>
      <c r="Q104" s="314"/>
      <c r="R104" s="66"/>
      <c r="T104" s="321"/>
      <c r="U104" s="174" t="str">
        <f>'Environmental Science'!C18</f>
        <v>• Ozone</v>
      </c>
      <c r="V104" s="185" t="str">
        <f>IF('Environmental Science'!N18="","",'Environmental Science'!N18)</f>
        <v/>
      </c>
      <c r="W104" s="66"/>
      <c r="Y104" s="313"/>
      <c r="Z104" s="290"/>
      <c r="AA104" s="314"/>
      <c r="AD104" s="186" t="str">
        <f>'Personal Fitness'!B12</f>
        <v>b</v>
      </c>
      <c r="AE104" s="188" t="str">
        <f>'Personal Fitness'!C12</f>
        <v>Reasons for being fit in all components.</v>
      </c>
      <c r="AF104" s="187" t="str">
        <f>IF('Personal Fitness'!N12="","",'Personal Fitness'!N12)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IF(Communication!N7="","",Communication!N7)</f>
        <v/>
      </c>
      <c r="N105" s="66"/>
      <c r="R105" s="66"/>
      <c r="T105" s="321"/>
      <c r="U105" s="174" t="str">
        <f>'Environmental Science'!C19</f>
        <v>• Watershed</v>
      </c>
      <c r="V105" s="185" t="str">
        <f>IF('Environmental Science'!N19="","",'Environmental Science'!N19)</f>
        <v/>
      </c>
      <c r="W105" s="66"/>
      <c r="Y105" s="313" t="str">
        <f>'First Aid'!B13</f>
        <v>3f</v>
      </c>
      <c r="Z105" s="290" t="str">
        <f>'First Aid'!C13</f>
        <v>Explain the symptoms of heatstroke and what action should be taken for first aid and for prevention.</v>
      </c>
      <c r="AA105" s="314" t="str">
        <f>IF('First Aid'!N13="","",'First Aid'!N13)</f>
        <v/>
      </c>
      <c r="AD105" s="186" t="str">
        <f>'Personal Fitness'!B13</f>
        <v>c</v>
      </c>
      <c r="AE105" s="188" t="str">
        <f>'Personal Fitness'!C13</f>
        <v>What it means to be mentally healthy.</v>
      </c>
      <c r="AF105" s="187" t="str">
        <f>IF('Personal Fitness'!N13="","",'Personal Fitness'!N13)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Science'!N20="","",'Environmental Science'!N20)</f>
        <v/>
      </c>
      <c r="W106" s="66"/>
      <c r="Y106" s="313"/>
      <c r="Z106" s="290"/>
      <c r="AA106" s="314"/>
      <c r="AD106" s="186" t="str">
        <f>'Personal Fitness'!B14</f>
        <v>d</v>
      </c>
      <c r="AE106" s="188" t="str">
        <f>'Personal Fitness'!C14</f>
        <v>What it means to be physically healthy and fit.</v>
      </c>
      <c r="AF106" s="187" t="str">
        <f>IF('Personal Fitness'!N14="","",'Personal Fitness'!N14)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Community'!N14="", "", 'Citizenship in the Community'!N14)</f>
        <v/>
      </c>
      <c r="H107" s="66"/>
      <c r="I107" s="66"/>
      <c r="J107" s="291"/>
      <c r="K107" s="294"/>
      <c r="L107" s="292"/>
      <c r="N107" s="66"/>
      <c r="O107" s="299"/>
      <c r="P107" s="299"/>
      <c r="Q107" s="299"/>
      <c r="R107" s="66"/>
      <c r="T107" s="321"/>
      <c r="U107" s="174" t="str">
        <f>'Environmental Science'!C21</f>
        <v>• Nonpoint source</v>
      </c>
      <c r="V107" s="185" t="str">
        <f>IF('Environmental Science'!N21="","",'Environmental Science'!N21)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Aid'!N14="","",'First Aid'!N14)</f>
        <v/>
      </c>
      <c r="AD107" s="186" t="str">
        <f>'Personal Fitness'!B15</f>
        <v>e</v>
      </c>
      <c r="AE107" s="188" t="str">
        <f>'Personal Fitness'!C15</f>
        <v>What it means to be socially healthy. Discuss your activity in the areas of healthy social fitness.</v>
      </c>
      <c r="AF107" s="187" t="str">
        <f>IF('Personal Fitness'!N15="","",'Personal Fitness'!N15)</f>
        <v/>
      </c>
      <c r="AG107" s="66"/>
      <c r="AI107" s="186"/>
      <c r="AJ107" s="183" t="str">
        <f>Sustainability!C9</f>
        <v>Food</v>
      </c>
      <c r="AK107" s="187" t="str">
        <f>IF(Sustainability!N9="","",Sustainability!N9)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Community'!N15="", "", 'Citizenship in the Community'!N15)</f>
        <v/>
      </c>
      <c r="H108" s="66"/>
      <c r="I108" s="66"/>
      <c r="J108" s="186">
        <f>Communication!B8</f>
        <v>2</v>
      </c>
      <c r="K108" s="195" t="str">
        <f>Communication!C8</f>
        <v>Do ONE</v>
      </c>
      <c r="L108" s="187" t="str">
        <f>IF(Communication!N8="","",Communication!N8)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IF(Cycling!N3="","",Cycling!N3)</f>
        <v/>
      </c>
      <c r="R108" s="66"/>
      <c r="T108" s="321"/>
      <c r="U108" s="174" t="str">
        <f>'Environmental Science'!C22</f>
        <v>• Hybrid vehicle</v>
      </c>
      <c r="V108" s="185" t="str">
        <f>IF('Environmental Science'!N22="","",'Environmental Science'!N22)</f>
        <v/>
      </c>
      <c r="W108" s="66"/>
      <c r="Y108" s="313"/>
      <c r="Z108" s="290"/>
      <c r="AA108" s="314"/>
      <c r="AD108" s="186" t="str">
        <f>'Personal Fitness'!B16</f>
        <v>f</v>
      </c>
      <c r="AE108" s="188" t="str">
        <f>'Personal Fitness'!C16</f>
        <v>What you can do to prevent social, emotional, or mental problems.</v>
      </c>
      <c r="AF108" s="187" t="str">
        <f>IF('Personal Fitness'!N16="","",'Personal Fitness'!N16)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IF(Sustainability!N10="","",Sustainability!N10)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IF(Communication!N9="","",Communication!N9)</f>
        <v/>
      </c>
      <c r="N109" s="66"/>
      <c r="O109" s="313"/>
      <c r="P109" s="290"/>
      <c r="Q109" s="314"/>
      <c r="R109" s="66"/>
      <c r="T109" s="322"/>
      <c r="U109" s="174" t="str">
        <f>'Environmental Science'!C23</f>
        <v>• Fuel cell</v>
      </c>
      <c r="V109" s="185" t="str">
        <f>IF('Environmental Science'!N23="","",'Environmental Science'!N23)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Fitness'!N17="","",'Personal Fitness'!N17)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Science'!N24="","",'Environmental Science'!N24)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Aid'!N15="","",'First Aid'!N15)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IF(Cycling!N4="","",Cycling!N4)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Science'!N25="","",'Environmental Science'!N25)</f>
        <v/>
      </c>
      <c r="Y111" s="313"/>
      <c r="Z111" s="290"/>
      <c r="AA111" s="314"/>
      <c r="AD111" s="186" t="str">
        <f>'Personal Fitness'!B18</f>
        <v>3b</v>
      </c>
      <c r="AE111" s="183" t="str">
        <f>'Personal Fitness'!C18</f>
        <v>Are you immunized and vaccinated according to the advice of your health-care provider?</v>
      </c>
      <c r="AF111" s="187" t="str">
        <f>IF('Personal Fitness'!N18="","",'Personal Fitness'!N18)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IF(Sustainability!N11="","",Sustainability!N11)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Community'!N16="", "", 'Citizenship in the Community'!N16)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IF(Communication!N10="","",Communication!N10)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Fitness'!N19="","",'Personal Fitness'!N19)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Science'!N26="","",'Environmental Science'!N26)</f>
        <v/>
      </c>
      <c r="W113" s="66"/>
      <c r="Y113" s="313" t="str">
        <f>'First Aid'!B16</f>
        <v>5a</v>
      </c>
      <c r="Z113" s="290" t="str">
        <f>'First Aid'!C16</f>
        <v>Describe the symptoms, proper first-aid procedures, and possible prevention measures for hypothermia</v>
      </c>
      <c r="AA113" s="314" t="str">
        <f>IF('First Aid'!N16="","",'First Aid'!N16)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Community'!N17="", "", 'Citizenship in the Community'!N17)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Fitness'!N20="","",'Personal Fitness'!N20)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IF(Sustainability!N12="","",Sustainability!N12)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IF(Communication!N11="","",Communication!N11)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IF(Cycling!N5="","",Cycling!N5)</f>
        <v/>
      </c>
      <c r="R115" s="66"/>
      <c r="T115" s="184" t="str">
        <f>'Environmental Science'!B27</f>
        <v>A3</v>
      </c>
      <c r="U115" s="183" t="str">
        <f>'Environmental Science'!C27</f>
        <v>Discuss what is an ecosystem. Tell how it is maintained in nature and how it survives.</v>
      </c>
      <c r="V115" s="185" t="str">
        <f>IF('Environmental Science'!N27="","",'Environmental Science'!N27)</f>
        <v/>
      </c>
      <c r="W115" s="66"/>
      <c r="Y115" s="313" t="str">
        <f>'First Aid'!B17</f>
        <v>5b</v>
      </c>
      <c r="Z115" s="290" t="str">
        <f>'First Aid'!C17</f>
        <v>Describe the symptoms, proper first-aid procedures, and possible prevention measures for convulsion/seizure</v>
      </c>
      <c r="AA115" s="314" t="str">
        <f>IF('First Aid'!N17="","",'First Aid'!N17)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Community'!N18="", "", 'Citizenship in the Community'!N18)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IF(Communication!N12="","",Communication!N12)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Science'!N28="","",'Environmental Science'!N28)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Fitness'!N21="","",'Personal Fitness'!N21)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Community'!N19="", "", 'Citizenship in the Community'!N19)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IF(Cycling!N6="","",Cycling!N6)</f>
        <v/>
      </c>
      <c r="R117" s="63"/>
      <c r="T117" s="313"/>
      <c r="U117" s="290"/>
      <c r="V117" s="314"/>
      <c r="W117" s="63"/>
      <c r="Y117" s="313" t="str">
        <f>'First Aid'!B18</f>
        <v>5c</v>
      </c>
      <c r="Z117" s="290" t="str">
        <f>'First Aid'!C18</f>
        <v>Describe the symptoms, proper first-aid procedures, and possible prevention measures for frostbite</v>
      </c>
      <c r="AA117" s="314" t="str">
        <f>IF('First Aid'!N18="","",'First Aid'!N18)</f>
        <v/>
      </c>
      <c r="AD117" s="291"/>
      <c r="AE117" s="290"/>
      <c r="AF117" s="292"/>
      <c r="AG117" s="63"/>
      <c r="AI117" s="186"/>
      <c r="AJ117" s="183" t="str">
        <f>Sustainability!C13</f>
        <v>Community</v>
      </c>
      <c r="AK117" s="187" t="str">
        <f>IF(Sustainability!N13="","",Sustainability!N13)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Science'!N29="","",'Environmental Science'!N29)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Fitness'!N22="","",'Personal Fitness'!N22)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IF(Sustainability!N14="","",Sustainability!N14)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IF(Cycling!N7="","",Cycling!N7)</f>
        <v/>
      </c>
      <c r="R119" s="63"/>
      <c r="T119" s="313"/>
      <c r="U119" s="290"/>
      <c r="V119" s="314"/>
      <c r="W119" s="63"/>
      <c r="Y119" s="313" t="str">
        <f>'First Aid'!B19</f>
        <v>5d</v>
      </c>
      <c r="Z119" s="290" t="str">
        <f>'First Aid'!C19</f>
        <v>Describe the symptoms, proper first-aid procedures, and possible prevention measures for dehydration</v>
      </c>
      <c r="AA119" s="314" t="str">
        <f>IF('First Aid'!N19="","",'First Aid'!N19)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Fitness'!N23="","",'Personal Fitness'!N23)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Community'!N20="", "", 'Citizenship in the Community'!N20)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IF(Communication!N13="","",Communication!N13)</f>
        <v/>
      </c>
      <c r="N121" s="63"/>
      <c r="O121" s="184" t="str">
        <f>Cycling!B8</f>
        <v>3a</v>
      </c>
      <c r="P121" s="183" t="str">
        <f>Cycling!C8</f>
        <v>Show all points that need regular lubrication</v>
      </c>
      <c r="Q121" s="185" t="str">
        <f>IF(Cycling!N8="","",Cycling!N8)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Aid'!N20="","",'First Aid'!N20)</f>
        <v/>
      </c>
      <c r="AD121" s="186" t="str">
        <f>'Personal Fitness'!B24</f>
        <v>3h</v>
      </c>
      <c r="AE121" s="183" t="str">
        <f>'Personal Fitness'!C24</f>
        <v>Do you sleep well at night and wake up feeling ready to start the new day?</v>
      </c>
      <c r="AF121" s="187" t="str">
        <f>IF('Personal Fitness'!N24="","",'Personal Fitness'!N24)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IF(Cycling!N9="","",Cycling!N9)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Science'!N30="","",'Environmental Science'!N30)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Fitness'!N25="","",'Personal Fitness'!N25)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IF(Sustainability!N15="","",Sustainability!N15)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IF(Cycling!N10="","",Cycling!N10)</f>
        <v/>
      </c>
      <c r="R123" s="63"/>
      <c r="T123" s="313"/>
      <c r="U123" s="290"/>
      <c r="V123" s="314"/>
      <c r="W123" s="63"/>
      <c r="Y123" s="184" t="str">
        <f>'First Aid'!B21</f>
        <v>5f</v>
      </c>
      <c r="Z123" s="183" t="str">
        <f>'First Aid'!C21</f>
        <v>Describe the symptoms, proper first-aid procedures, and possible prevention measures for burns</v>
      </c>
      <c r="AA123" s="185" t="str">
        <f>IF('First Aid'!N21="","",'First Aid'!N21)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IF(Cycling!N11="","",Cycling!N11)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Science'!N31="","",'Environmental Science'!N31)</f>
        <v/>
      </c>
      <c r="W124" s="63"/>
      <c r="Y124" s="313" t="str">
        <f>'First Aid'!B22</f>
        <v>5g</v>
      </c>
      <c r="Z124" s="290" t="str">
        <f>'First Aid'!C22</f>
        <v>Describe the symptoms, proper first-aid procedures, and possible prevention measures for abdominal pain</v>
      </c>
      <c r="AA124" s="314" t="str">
        <f>IF('First Aid'!N22="","",'First Aid'!N22)</f>
        <v/>
      </c>
      <c r="AD124" s="186" t="str">
        <f>'Personal Fitness'!B26</f>
        <v>3j</v>
      </c>
      <c r="AE124" s="183" t="str">
        <f>'Personal Fitness'!C26</f>
        <v>Do you spend quality time with your family and friends in social and recreational activities?</v>
      </c>
      <c r="AF124" s="187" t="str">
        <f>IF('Personal Fitness'!N26="","",'Personal Fitness'!N26)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IF(Communication!N14="","",Communication!N14)</f>
        <v/>
      </c>
      <c r="N125" s="63"/>
      <c r="O125" s="313">
        <f>Cycling!B12</f>
        <v>5</v>
      </c>
      <c r="P125" s="290" t="str">
        <f>Cycling!C12</f>
        <v>Show how to repair a flat by removing the tire, replacing or patching the tube, and remounting the tire.</v>
      </c>
      <c r="Q125" s="314" t="str">
        <f>IF(Cycling!N12="","",Cycling!N12)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Fitness'!N27="","",'Personal Fitness'!N27)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IF(Sustainability!N16="","",Sustainability!N16)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Science'!N32="","",'Environmental Science'!N32)</f>
        <v/>
      </c>
      <c r="Y126" s="313" t="str">
        <f>'First Aid'!B23</f>
        <v>5h</v>
      </c>
      <c r="Z126" s="290" t="str">
        <f>'First Aid'!C23</f>
        <v>Describe the symptoms, proper first-aid procedures, and possible prevention measures for loosened teeth</v>
      </c>
      <c r="AA126" s="314" t="str">
        <f>IF('First Aid'!N23="","",'First Aid'!N23)</f>
        <v/>
      </c>
      <c r="AD126" s="186" t="str">
        <f>'Personal Fitness'!B28</f>
        <v>4a</v>
      </c>
      <c r="AE126" s="183" t="str">
        <f>'Personal Fitness'!C28</f>
        <v>Explain the components of physical fitness.</v>
      </c>
      <c r="AF126" s="187" t="str">
        <f>IF('Personal Fitness'!N28="","",'Personal Fitness'!N28)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IF(Cycling!N13="","",Cycling!N13)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Fitness'!N29="","",'Personal Fitness'!N29)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Nation'!N3="", "", 'Citizenship in the Nation'!N3)</f>
        <v/>
      </c>
      <c r="J128" s="186">
        <f>Communication!B15</f>
        <v>7</v>
      </c>
      <c r="K128" s="195" t="str">
        <f>Communication!C15</f>
        <v>Do ONE</v>
      </c>
      <c r="L128" s="187" t="str">
        <f>IF(Communication!N15="","",Communication!N15)</f>
        <v/>
      </c>
      <c r="O128" s="313">
        <f>Cycling!B14</f>
        <v>7</v>
      </c>
      <c r="P128" s="290" t="str">
        <f>Cycling!C14</f>
        <v>Using the BSA buddy system, complete all the requirements for ONE of the following options: road biking OR mountain biking</v>
      </c>
      <c r="Q128" s="314" t="str">
        <f>IF(Cycling!N14="","",Cycling!N14)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Science'!N33="","",'Environmental Science'!N33)</f>
        <v/>
      </c>
      <c r="Y128" s="313" t="str">
        <f>'First Aid'!B24</f>
        <v>5i</v>
      </c>
      <c r="Z128" s="290" t="str">
        <f>'First Aid'!C24</f>
        <v>Describe the symptoms, proper first-aid procedures, and possible prevention measures for knocked out tooth</v>
      </c>
      <c r="AA128" s="314" t="str">
        <f>IF('First Aid'!N24="","",'First Aid'!N24)</f>
        <v/>
      </c>
      <c r="AD128" s="186" t="str">
        <f>'Personal Fitness'!B30</f>
        <v>4c</v>
      </c>
      <c r="AE128" s="183" t="str">
        <f>'Personal Fitness'!C30</f>
        <v>Explain the need to have a balance in all four components of physical fitness.</v>
      </c>
      <c r="AF128" s="187" t="str">
        <f>IF('Personal Fitness'!N30="","",'Personal Fitness'!N30)</f>
        <v/>
      </c>
      <c r="AI128" s="186"/>
      <c r="AJ128" s="183" t="str">
        <f>Sustainability!C17</f>
        <v>Energy</v>
      </c>
      <c r="AK128" s="187" t="str">
        <f>IF(Sustainability!N17="","",Sustainability!N17)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IF(Communication!N16="","",Communication!N16)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Fitness'!N31="","",'Personal Fitness'!N31)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IF(Sustainability!N18="","",Sustainability!N18)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Nation'!N4="", "", 'Citizenship in the Nation'!N4)</f>
        <v/>
      </c>
      <c r="H130" s="2"/>
      <c r="I130" s="2"/>
      <c r="J130" s="291"/>
      <c r="K130" s="294"/>
      <c r="L130" s="292"/>
      <c r="N130" s="2"/>
      <c r="O130" s="184" t="str">
        <f>Cycling!B15</f>
        <v>7A</v>
      </c>
      <c r="P130" s="183" t="str">
        <f>Cycling!C15</f>
        <v>Road Biking</v>
      </c>
      <c r="Q130" s="185" t="str">
        <f>IF(Cycling!N15="","",Cycling!N15)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Aid'!N25="","",'First Aid'!N25)</f>
        <v/>
      </c>
      <c r="AB130" s="2"/>
      <c r="AC130" s="2"/>
      <c r="AD130" s="186" t="str">
        <f>'Personal Fitness'!B32</f>
        <v>5a</v>
      </c>
      <c r="AE130" s="183" t="str">
        <f>'Personal Fitness'!C32</f>
        <v>Explain the importance of good nutrition.</v>
      </c>
      <c r="AF130" s="187" t="str">
        <f>IF('Personal Fitness'!N32="","",'Personal Fitness'!N32)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Nation'!N5="", "", 'Citizenship in the Nation'!N5)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IF(Communication!N17="","",Communication!N17)</f>
        <v/>
      </c>
      <c r="N131" s="2"/>
      <c r="O131" s="184">
        <f>Cycling!B16</f>
        <v>1</v>
      </c>
      <c r="P131" s="188" t="str">
        <f>Cycling!C16</f>
        <v>Take a road test with your counselor and demonstrate the following:</v>
      </c>
      <c r="Q131" s="185" t="str">
        <f>IF(Cycling!N16="","",Cycling!N16)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Science'!N34="","",'Environmental Science'!N34)</f>
        <v/>
      </c>
      <c r="W131" s="2"/>
      <c r="X131" s="2"/>
      <c r="Y131" s="313"/>
      <c r="Z131" s="290"/>
      <c r="AA131" s="314"/>
      <c r="AB131" s="2"/>
      <c r="AC131" s="2"/>
      <c r="AD131" s="186" t="str">
        <f>'Personal Fitness'!B33</f>
        <v>5b</v>
      </c>
      <c r="AE131" s="183" t="str">
        <f>'Personal Fitness'!C33</f>
        <v>Explain what good nutrition means to you.</v>
      </c>
      <c r="AF131" s="187" t="str">
        <f>IF('Personal Fitness'!N33="","",'Personal Fitness'!N33)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IF(Cycling!N17="","",Cycling!N17)</f>
        <v/>
      </c>
      <c r="R132" s="2"/>
      <c r="S132" s="2"/>
      <c r="T132" s="313"/>
      <c r="U132" s="290"/>
      <c r="V132" s="314"/>
      <c r="W132" s="2"/>
      <c r="X132" s="2"/>
      <c r="Y132" s="184">
        <f>'First Aid'!B26</f>
        <v>6</v>
      </c>
      <c r="Z132" s="183" t="str">
        <f>'First Aid'!C26</f>
        <v>Do TWO of the following</v>
      </c>
      <c r="AA132" s="185" t="str">
        <f>IF('First Aid'!N26="","",'First Aid'!N26)</f>
        <v/>
      </c>
      <c r="AB132" s="2"/>
      <c r="AC132" s="2"/>
      <c r="AD132" s="186" t="str">
        <f>'Personal Fitness'!B34</f>
        <v>5c</v>
      </c>
      <c r="AE132" s="183" t="str">
        <f>'Personal Fitness'!C34</f>
        <v>Explain how good nutrition is related to the other components of personal fitness.</v>
      </c>
      <c r="AF132" s="187" t="str">
        <f>IF('Personal Fitness'!N34="","",'Personal Fitness'!N34)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IF(Cycling!N18="","",Cycling!N18)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Aid'!N27="","",'First Aid'!N27)</f>
        <v/>
      </c>
      <c r="AB133" s="2"/>
      <c r="AC133" s="2"/>
      <c r="AD133" s="186" t="str">
        <f>'Personal Fitness'!B35</f>
        <v>5d</v>
      </c>
      <c r="AE133" s="183" t="str">
        <f>'Personal Fitness'!C35</f>
        <v>Explain the three components of a sound weight (fat) control program.</v>
      </c>
      <c r="AF133" s="187" t="str">
        <f>IF('Personal Fitness'!N35="","",'Personal Fitness'!N35)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Nation'!N6="", "", 'Citizenship in the Nation'!N6)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Science'!N35="","",'Environmental Science'!N35)</f>
        <v/>
      </c>
      <c r="W134" s="2"/>
      <c r="X134" s="2"/>
      <c r="Y134" s="313"/>
      <c r="Z134" s="315"/>
      <c r="AA134" s="314"/>
      <c r="AB134" s="2"/>
      <c r="AC134" s="2"/>
      <c r="AD134" s="291">
        <f>'Personal Fitness'!B36</f>
        <v>6</v>
      </c>
      <c r="AE134" s="183" t="str">
        <f>'Personal Fitness'!C36</f>
        <v>Record your abilities on the following tests:</v>
      </c>
      <c r="AF134" s="187" t="str">
        <f>IF('Personal Fitness'!N36="","",'Personal Fitness'!N36)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IF(Sustainability!N19="","",Sustainability!N19)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IF(Cycling!N19="","",Cycling!N19)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Aid'!N28="","",'First Aid'!N28)</f>
        <v/>
      </c>
      <c r="AB135" s="2"/>
      <c r="AC135" s="2"/>
      <c r="AD135" s="291"/>
      <c r="AE135" s="183" t="str">
        <f>'Personal Fitness'!C37</f>
        <v>Aerobic - run 9 minutes OR 1 mile.</v>
      </c>
      <c r="AF135" s="187" t="str">
        <f>IF('Personal Fitness'!N37="","",'Personal Fitness'!N37)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Nation'!N7="", "", 'Citizenship in the Nation'!N7)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IF(Communication!N18="","",Communication!N18)</f>
        <v/>
      </c>
      <c r="N136" s="2"/>
      <c r="O136" s="184" t="str">
        <f>Cycling!B20</f>
        <v>d</v>
      </c>
      <c r="P136" s="198" t="str">
        <f>Cycling!C20</f>
        <v>Demonstrate appropriate actions at a right-turn only lane when you are continuing straight.</v>
      </c>
      <c r="Q136" s="185" t="str">
        <f>IF(Cycling!N20="","",Cycling!N20)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Science'!N36="","",'Environmental Science'!N36)</f>
        <v/>
      </c>
      <c r="W136" s="2"/>
      <c r="X136" s="2"/>
      <c r="Y136" s="313"/>
      <c r="Z136" s="315"/>
      <c r="AA136" s="314"/>
      <c r="AB136" s="2"/>
      <c r="AC136" s="2"/>
      <c r="AD136" s="291"/>
      <c r="AE136" s="183" t="str">
        <f>'Personal Fitness'!C38</f>
        <v>Flexibility - Distance stretched on 4th attempt of a sit and reach.</v>
      </c>
      <c r="AF136" s="187" t="str">
        <f>IF('Personal Fitness'!N38="","",'Personal Fitness'!N38)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IF(Cycling!N21="","",Cycling!N21)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Aid'!N29="","",'First Aid'!N29)</f>
        <v/>
      </c>
      <c r="AB137" s="2"/>
      <c r="AC137" s="2"/>
      <c r="AD137" s="291"/>
      <c r="AE137" s="183" t="str">
        <f>'Personal Fitness'!C39</f>
        <v>Strength - Sit-ups done correctly in 60 seconds.</v>
      </c>
      <c r="AF137" s="187" t="str">
        <f>IF('Personal Fitness'!N39="","",'Personal Fitness'!N39)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Nation'!N8="", "", 'Citizenship in the Nation'!N8)</f>
        <v/>
      </c>
      <c r="H138" s="2"/>
      <c r="I138" s="2"/>
      <c r="J138" s="291"/>
      <c r="K138" s="294"/>
      <c r="L138" s="292"/>
      <c r="N138" s="2"/>
      <c r="O138" s="184" t="str">
        <f>Cycling!B22</f>
        <v>f</v>
      </c>
      <c r="P138" s="198" t="str">
        <f>Cycling!C22</f>
        <v>Cross railroad tracks properly.</v>
      </c>
      <c r="Q138" s="185" t="str">
        <f>IF(Cycling!N22="","",Cycling!N22)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Science'!N37="","",'Environmental Science'!N37)</f>
        <v/>
      </c>
      <c r="W138" s="2"/>
      <c r="X138" s="2"/>
      <c r="Y138" s="313"/>
      <c r="Z138" s="315"/>
      <c r="AA138" s="314"/>
      <c r="AB138" s="2"/>
      <c r="AC138" s="2"/>
      <c r="AD138" s="291"/>
      <c r="AE138" s="183" t="str">
        <f>'Personal Fitness'!C40</f>
        <v>Strength - Pull-ups done correctly in 60 seconds.</v>
      </c>
      <c r="AF138" s="187" t="str">
        <f>IF('Personal Fitness'!N40="","",'Personal Fitness'!N40)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IF(Communication!N19="","",Communication!N19)</f>
        <v/>
      </c>
      <c r="N139" s="2"/>
      <c r="O139" s="184">
        <f>Cycling!B23</f>
        <v>2</v>
      </c>
      <c r="P139" s="188" t="str">
        <f>Cycling!C23</f>
        <v>Avoiding main highways, take the following rides:</v>
      </c>
      <c r="Q139" s="185" t="str">
        <f>IF(Cycling!N23="","",Cycling!N23)</f>
        <v/>
      </c>
      <c r="R139" s="2"/>
      <c r="S139" s="2"/>
      <c r="T139" s="313"/>
      <c r="U139" s="290"/>
      <c r="V139" s="314"/>
      <c r="W139" s="2"/>
      <c r="X139" s="2"/>
      <c r="Y139" s="184">
        <f>'First Aid'!B30</f>
        <v>7</v>
      </c>
      <c r="Z139" s="183" t="str">
        <f>'First Aid'!C30</f>
        <v>Teach another Scout a first-aid skill selected by your counselor.</v>
      </c>
      <c r="AA139" s="185" t="str">
        <f>IF('First Aid'!N30="","",'First Aid'!N30)</f>
        <v/>
      </c>
      <c r="AB139" s="2"/>
      <c r="AC139" s="2"/>
      <c r="AD139" s="291"/>
      <c r="AE139" s="183" t="str">
        <f>'Personal Fitness'!C41</f>
        <v>Strength - Push-ups done correctly in 60 seconds.</v>
      </c>
      <c r="AF139" s="187" t="str">
        <f>IF('Personal Fitness'!N41="","",'Personal Fitness'!N41)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IF(Sustainability!N20="","",Sustainability!N20)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IF(Cycling!N24="","",Cycling!N24)</f>
        <v/>
      </c>
      <c r="R140" s="2"/>
      <c r="S140" s="2"/>
      <c r="T140" s="313"/>
      <c r="U140" s="290"/>
      <c r="V140" s="314"/>
      <c r="W140" s="2"/>
      <c r="X140" s="2"/>
      <c r="Y140" s="109"/>
      <c r="Z140" s="181"/>
      <c r="AA140" s="98"/>
      <c r="AB140" s="2"/>
      <c r="AC140" s="2"/>
      <c r="AD140" s="291"/>
      <c r="AE140" s="183" t="str">
        <f>'Personal Fitness'!C42</f>
        <v>Body Composition - right arm.</v>
      </c>
      <c r="AF140" s="187" t="str">
        <f>IF('Personal Fitness'!N42="","",'Personal Fitness'!N42)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Nation'!N9="", "", 'Citizenship in the Nation'!N9)</f>
        <v/>
      </c>
      <c r="H141" s="2"/>
      <c r="I141" s="2"/>
      <c r="J141" s="291"/>
      <c r="K141" s="295"/>
      <c r="L141" s="292"/>
      <c r="N141" s="2"/>
      <c r="O141" s="184" t="str">
        <f>Cycling!B25</f>
        <v>b</v>
      </c>
      <c r="P141" s="198" t="str">
        <f>Cycling!C25</f>
        <v>Two of 15 miles each.</v>
      </c>
      <c r="Q141" s="185" t="str">
        <f>IF(Cycling!N25="","",Cycling!N25)</f>
        <v/>
      </c>
      <c r="R141" s="2"/>
      <c r="S141" s="2"/>
      <c r="T141" s="313"/>
      <c r="U141" s="290"/>
      <c r="V141" s="314"/>
      <c r="W141" s="2"/>
      <c r="X141" s="2"/>
      <c r="Y141" s="109"/>
      <c r="Z141" s="181"/>
      <c r="AA141" s="98"/>
      <c r="AB141" s="2"/>
      <c r="AC141" s="2"/>
      <c r="AD141" s="291"/>
      <c r="AE141" s="183" t="str">
        <f>'Personal Fitness'!C43</f>
        <v>Body Composition - shoulders.</v>
      </c>
      <c r="AF141" s="187" t="str">
        <f>IF('Personal Fitness'!N43="","",'Personal Fitness'!N43)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IF(Communication!N20="","",Communication!N20)</f>
        <v/>
      </c>
      <c r="N142" s="2"/>
      <c r="O142" s="184" t="str">
        <f>Cycling!B26</f>
        <v>c</v>
      </c>
      <c r="P142" s="198" t="str">
        <f>Cycling!C26</f>
        <v>Two of 25 miles each.</v>
      </c>
      <c r="Q142" s="185" t="str">
        <f>IF(Cycling!N26="","",Cycling!N26)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Science'!N38="","",'Environmental Science'!N38)</f>
        <v/>
      </c>
      <c r="W142" s="2"/>
      <c r="X142" s="2"/>
      <c r="Y142" s="109"/>
      <c r="Z142" s="181"/>
      <c r="AA142" s="98"/>
      <c r="AB142" s="2"/>
      <c r="AC142" s="2"/>
      <c r="AD142" s="291"/>
      <c r="AE142" s="183" t="str">
        <f>'Personal Fitness'!C44</f>
        <v>Body Composition - chest.</v>
      </c>
      <c r="AF142" s="187" t="str">
        <f>IF('Personal Fitness'!N44="","",'Personal Fitness'!N44)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IF(Cycling!N27="","",Cycling!N27)</f>
        <v/>
      </c>
      <c r="R143" s="2"/>
      <c r="S143" s="2"/>
      <c r="T143" s="313"/>
      <c r="U143" s="290"/>
      <c r="V143" s="314"/>
      <c r="W143" s="2"/>
      <c r="X143" s="2"/>
      <c r="Y143" s="109"/>
      <c r="Z143" s="181"/>
      <c r="AA143" s="98"/>
      <c r="AB143" s="2"/>
      <c r="AC143" s="2"/>
      <c r="AD143" s="291"/>
      <c r="AE143" s="183" t="str">
        <f>'Personal Fitness'!C45</f>
        <v>Body Composition - abdomen.</v>
      </c>
      <c r="AF143" s="187" t="str">
        <f>IF('Personal Fitness'!N45="","",'Personal Fitness'!N45)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Nation'!N10="", "", 'Citizenship in the Nation'!N10)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IF(Cycling!N28="","",Cycling!N28)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Fitness'!N46="","",'Personal Fitness'!N46)</f>
        <v/>
      </c>
      <c r="AG144" s="2"/>
      <c r="AH144" s="2"/>
      <c r="AI144" s="186"/>
      <c r="AJ144" s="183" t="str">
        <f>Sustainability!C21</f>
        <v>Stuff</v>
      </c>
      <c r="AK144" s="187" t="str">
        <f>IF(Sustainability!N21="","",Sustainability!N21)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Science'!N39="","",'Environmental Science'!N39)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Fitness'!N47="","",'Personal Fitness'!N47)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IF(Sustainability!N22="","",Sustainability!N22)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IF(Cycling!N29="","",Cycling!N29)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Nation'!N11="", "", 'Citizenship in the Nation'!N11)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Nation'!N12="", "", 'Citizenship in the Nation'!N12)</f>
        <v/>
      </c>
      <c r="H148" s="2"/>
      <c r="I148" s="2"/>
      <c r="J148" s="168"/>
      <c r="K148" s="35"/>
      <c r="L148" s="98"/>
      <c r="N148" s="2"/>
      <c r="O148" s="184" t="str">
        <f>Cycling!B30</f>
        <v>7B</v>
      </c>
      <c r="P148" s="183" t="str">
        <f>Cycling!C30</f>
        <v>Mountain Biking</v>
      </c>
      <c r="Q148" s="185" t="str">
        <f>IF(Cycling!N30="","",Cycling!N30)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Science'!N40="","",'Environmental Science'!N40)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IF(Sustainability!N23="","",Sustainability!N23)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Nation'!N13="", "", 'Citizenship in the Nation'!N13)</f>
        <v/>
      </c>
      <c r="H149" s="2"/>
      <c r="I149" s="2"/>
      <c r="J149" s="168"/>
      <c r="K149" s="35"/>
      <c r="L149" s="98"/>
      <c r="N149" s="2"/>
      <c r="O149" s="184">
        <f>Cycling!B31</f>
        <v>1</v>
      </c>
      <c r="P149" s="188" t="str">
        <f>Cycling!C31</f>
        <v>Take a trail ride with your counselor and demonstrate the following:</v>
      </c>
      <c r="Q149" s="185" t="str">
        <f>IF(Cycling!N31="","",Cycling!N31)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Fitness'!N48="","",'Personal Fitness'!N48)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Nation'!N14="", "", 'Citizenship in the Nation'!N14)</f>
        <v/>
      </c>
      <c r="H150" s="2"/>
      <c r="I150" s="2"/>
      <c r="J150" s="168"/>
      <c r="K150" s="35"/>
      <c r="L150" s="98"/>
      <c r="N150" s="2"/>
      <c r="O150" s="184" t="str">
        <f>Cycling!B32</f>
        <v>a</v>
      </c>
      <c r="P150" s="198" t="str">
        <f>Cycling!C32</f>
        <v>Properly mount, pedal, and brake, including emergency stops.</v>
      </c>
      <c r="Q150" s="185" t="str">
        <f>IF(Cycling!N32="","",Cycling!N32)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IF(Sustainability!N24="","",Sustainability!N24)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Nation'!N15="", "", 'Citizenship in the Nation'!N15)</f>
        <v/>
      </c>
      <c r="H151" s="2"/>
      <c r="I151" s="2"/>
      <c r="J151" s="168"/>
      <c r="K151" s="35"/>
      <c r="L151" s="98"/>
      <c r="N151" s="2"/>
      <c r="O151" s="184" t="str">
        <f>Cycling!B33</f>
        <v>b</v>
      </c>
      <c r="P151" s="198" t="str">
        <f>Cycling!C33</f>
        <v>Show shifting skills as applicable to climbs and obstacles.</v>
      </c>
      <c r="Q151" s="185" t="str">
        <f>IF(Cycling!N33="","",Cycling!N33)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Science'!N41="","",'Environmental Science'!N41)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Nation'!N16="", "", 'Citizenship in the Nation'!N16)</f>
        <v/>
      </c>
      <c r="H152" s="2"/>
      <c r="I152" s="2"/>
      <c r="J152" s="168"/>
      <c r="K152" s="35"/>
      <c r="L152" s="98"/>
      <c r="N152" s="2"/>
      <c r="O152" s="184" t="str">
        <f>Cycling!B34</f>
        <v>c</v>
      </c>
      <c r="P152" s="198" t="str">
        <f>Cycling!C34</f>
        <v>Show proper trail etiquette to hikers and other cyclists, including when to yield the right-of-way.</v>
      </c>
      <c r="Q152" s="185" t="str">
        <f>IF(Cycling!N34="","",Cycling!N34)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Nation'!N17="", "", 'Citizenship in the Nation'!N17)</f>
        <v/>
      </c>
      <c r="H153" s="2"/>
      <c r="I153" s="2"/>
      <c r="J153" s="168"/>
      <c r="K153" s="35"/>
      <c r="L153" s="98"/>
      <c r="N153" s="2"/>
      <c r="O153" s="184" t="str">
        <f>Cycling!B35</f>
        <v>d</v>
      </c>
      <c r="P153" s="198" t="str">
        <f>Cycling!C35</f>
        <v>Show proper technique for riding up and down hills.</v>
      </c>
      <c r="Q153" s="185" t="str">
        <f>IF(Cycling!N35="","",Cycling!N35)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IF(Cycling!N36="","",Cycling!N36)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Science'!N42="","",'Environmental Science'!N42)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IF(Cycling!N37="","",Cycling!N37)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Science'!N43="","",'Environmental Science'!N43)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Nation'!N18="", "", 'Citizenship in the Nation'!N18)</f>
        <v/>
      </c>
      <c r="H157" s="2"/>
      <c r="I157" s="2"/>
      <c r="J157" s="168"/>
      <c r="K157" s="35"/>
      <c r="L157" s="98"/>
      <c r="N157" s="2"/>
      <c r="O157" s="184">
        <f>Cycling!B38</f>
        <v>2</v>
      </c>
      <c r="P157" s="188" t="str">
        <f>Cycling!C38</f>
        <v>Describe the rules of trail riding, including how to know when a trail is unsuitable for riding.</v>
      </c>
      <c r="Q157" s="185" t="str">
        <f>IF(Cycling!N38="","",Cycling!N38)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Fitness'!N49="","",'Personal Fitness'!N49)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Nation'!N19="", "", 'Citizenship in the Nation'!N19)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IF(Cycling!N39="","",Cycling!N39)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IF(Cycling!N40="","",Cycling!N40)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Science'!N44="","",'Environmental Science'!N44)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IF(Cycling!N41="","",Cycling!N41)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IF(Cycling!N42="","",Cycling!N42)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IF(Cycling!N43="","",Cycling!N43)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indexed="29"/>
  </sheetPr>
  <dimension ref="A1:AV180"/>
  <sheetViews>
    <sheetView showGridLines="0" view="pageBreakPreview" zoomScaleNormal="85" zoomScaleSheetLayoutView="100" zoomScalePageLayoutView="55" workbookViewId="0" xr3:uid="{62E455AB-44C1-5DAA-A80F-CFF2989D01C0}">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(2014)'!O3="", "", 'Camping (2014)'!O3)</f>
        <v/>
      </c>
      <c r="H3" s="63"/>
      <c r="I3" s="63"/>
      <c r="J3" s="297">
        <f>'Citizenship in the World'!B3</f>
        <v>1</v>
      </c>
      <c r="K3" s="296" t="str">
        <f>'Citizenship in the World'!C3</f>
        <v>Explain what citizenship in the world means to you and what you think it takes to be a good world citizen.</v>
      </c>
      <c r="L3" s="298" t="str">
        <f>IF('Citizenship in the World'!O3="","",'Citizenship in the World'!O3)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IF(Cooking!O3="","",Cooking!O3)</f>
        <v/>
      </c>
      <c r="R3" s="63"/>
      <c r="S3" s="63"/>
      <c r="T3" s="184">
        <f>'Emergency Prepedness'!B3</f>
        <v>1</v>
      </c>
      <c r="U3" s="183" t="str">
        <f>'Emergency Prepedness'!C3</f>
        <v>Earn the First Aid merit badge.</v>
      </c>
      <c r="V3" s="185" t="str">
        <f>IF('Emergency Prepedness'!O3="","",'Emergency Prepedness'!O3)</f>
        <v/>
      </c>
      <c r="W3" s="63"/>
      <c r="X3" s="63"/>
      <c r="Y3" s="184" t="str">
        <f>'Environmental Science'!B45</f>
        <v>G3</v>
      </c>
      <c r="Z3" s="183" t="str">
        <f>'Environmental Science'!C45</f>
        <v>Hive a swarm OR divide at least one colony of honey bees.  Explain how a hive is constructed.</v>
      </c>
      <c r="AA3" s="185" t="str">
        <f>IF('Environmental Science'!O45="","",'Environmental Science'!O45)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(2016)'!O3="","",'Hiking (2016)'!O3)</f>
        <v/>
      </c>
      <c r="AG3" s="63"/>
      <c r="AH3" s="63"/>
      <c r="AI3" s="186" t="str">
        <f>'Personal Management'!B3</f>
        <v>1a.</v>
      </c>
      <c r="AJ3" s="183" t="str">
        <f>'Personal Management'!C3</f>
        <v>Choose an item that your family might want to purchase that is considered a major expense.</v>
      </c>
      <c r="AK3" s="187" t="str">
        <f>IF('Personal Management'!O3="","",'Personal Management'!O3)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Prepedness'!O4="","",'Emergency Prepedness'!O4)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Science'!O46="","",'Environmental Science'!O46)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Management'!O4="","",'Personal Management'!O4)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(2014)'!O4="", "", 'Camping (2014)'!O4)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World'!O4="","",'Citizenship in the World'!O4)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(2016)'!O4="","",'Hiking (2016)'!O4)</f>
        <v/>
      </c>
      <c r="AG5" s="63"/>
      <c r="AH5" s="63"/>
      <c r="AI5" s="186" t="str">
        <f>'Personal Management'!B5</f>
        <v>i</v>
      </c>
      <c r="AJ5" s="188" t="str">
        <f>'Personal Management'!C5</f>
        <v>Discuss the plan with your merit badge counselor.</v>
      </c>
      <c r="AK5" s="187" t="str">
        <f>IF('Personal Management'!O5="","",'Personal Management'!O5)</f>
        <v/>
      </c>
      <c r="AL5" s="63"/>
      <c r="AM5" s="63"/>
      <c r="AN5" s="291"/>
      <c r="AO5" s="290"/>
      <c r="AP5" s="292"/>
      <c r="AQ5" s="63"/>
    </row>
    <row r="6" spans="1:43" ht="12.75" customHeight="1" x14ac:dyDescent="0.15">
      <c r="A6" s="71" t="s">
        <v>80</v>
      </c>
      <c r="B6" s="178" t="s">
        <v>15</v>
      </c>
      <c r="C6" s="72" t="str">
        <f>'Camping (2014)'!O2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IF(Cooking!O4="","",Cooking!O4)</f>
        <v/>
      </c>
      <c r="R6" s="78"/>
      <c r="S6" s="78"/>
      <c r="T6" s="184" t="str">
        <f>'Emergency Prepedness'!B5</f>
        <v>i</v>
      </c>
      <c r="U6" s="188" t="str">
        <f>'Emergency Prepedness'!C5</f>
        <v>Prepare for emergency situations.</v>
      </c>
      <c r="V6" s="185" t="str">
        <f>IF('Emergency Prepedness'!O5="","",'Emergency Prepedness'!O5)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Science'!O47="","",'Environmental Science'!O47)</f>
        <v/>
      </c>
      <c r="AB6" s="78"/>
      <c r="AC6" s="78"/>
      <c r="AD6" s="291"/>
      <c r="AE6" s="290"/>
      <c r="AF6" s="292"/>
      <c r="AG6" s="78"/>
      <c r="AH6" s="78"/>
      <c r="AI6" s="186" t="str">
        <f>'Personal Management'!B6</f>
        <v>ii</v>
      </c>
      <c r="AJ6" s="188" t="str">
        <f>'Personal Management'!C6</f>
        <v>Discuss the plan with your family.</v>
      </c>
      <c r="AK6" s="187" t="str">
        <f>IF('Personal Management'!O6="","",'Personal Management'!O6)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Community'!O2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Prepedness'!O6="","",'Emergency Prepedness'!O6)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Management'!O7="","",'Personal Management'!O7)</f>
        <v/>
      </c>
      <c r="AL7" s="78"/>
      <c r="AM7" s="78"/>
      <c r="AN7" s="291"/>
      <c r="AO7" s="315"/>
      <c r="AP7" s="292"/>
      <c r="AQ7" s="78"/>
    </row>
    <row r="8" spans="1:43" ht="12.75" customHeight="1" x14ac:dyDescent="0.15">
      <c r="A8" s="71" t="s">
        <v>76</v>
      </c>
      <c r="B8" s="178" t="s">
        <v>35</v>
      </c>
      <c r="C8" s="72" t="str">
        <f>'Citizenship in the Nation'!O2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(2014)'!O5="", "", 'Camping (2014)'!O5)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World'!O5="","",'Citizenship in the World'!O5)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IF(Cooking!O5="","",Cooking!O5)</f>
        <v/>
      </c>
      <c r="R8" s="78"/>
      <c r="S8" s="78"/>
      <c r="T8" s="184" t="str">
        <f>'Emergency Prepedness'!B7</f>
        <v>iii</v>
      </c>
      <c r="U8" s="188" t="str">
        <f>'Emergency Prepedness'!C7</f>
        <v>Recover from emergency situations.</v>
      </c>
      <c r="V8" s="185" t="str">
        <f>IF('Emergency Prepedness'!O7="","",'Emergency Prepedness'!O7)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(2016)'!O5="","",'Hiking (2016)'!O5)</f>
        <v/>
      </c>
      <c r="AG8" s="78"/>
      <c r="AH8" s="78"/>
      <c r="AI8" s="186" t="str">
        <f>'Personal Management'!B8</f>
        <v>1c</v>
      </c>
      <c r="AJ8" s="183" t="str">
        <f>'Personal Management'!C8</f>
        <v>Develop a written shopping strategy for the purchase identified in requirement 1a.</v>
      </c>
      <c r="AK8" s="187" t="str">
        <f>IF('Personal Management'!O8="","",'Personal Management'!O8)</f>
        <v/>
      </c>
      <c r="AL8" s="78"/>
      <c r="AM8" s="78"/>
      <c r="AN8" s="291"/>
      <c r="AO8" s="315"/>
      <c r="AP8" s="292"/>
      <c r="AQ8" s="78"/>
    </row>
    <row r="9" spans="1:43" ht="12.75" customHeight="1" x14ac:dyDescent="0.15">
      <c r="A9" s="71" t="s">
        <v>81</v>
      </c>
      <c r="B9" s="178" t="s">
        <v>38</v>
      </c>
      <c r="C9" s="72" t="str">
        <f>'Citizenship in the World'!O2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Prepedness'!O8="","",'Emergency Prepedness'!O8)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Management'!O9="","",'Personal Management'!O9)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Communication!O2</f>
        <v/>
      </c>
      <c r="D10" s="78"/>
      <c r="E10" s="304">
        <f>'Camping (2014)'!B6</f>
        <v>3</v>
      </c>
      <c r="F10" s="300" t="str">
        <f>'Camping (2014)'!C6</f>
        <v>Make a written plan for an overnight trek and show how to get to your camping spot using a topographical map and either a compass OR GPS receiver.</v>
      </c>
      <c r="G10" s="302" t="str">
        <f>IF('Camping (2014)'!O6="", "", 'Camping (2014)'!O6)</f>
        <v/>
      </c>
      <c r="H10" s="78"/>
      <c r="I10" s="78"/>
      <c r="J10" s="297"/>
      <c r="K10" s="296"/>
      <c r="L10" s="298"/>
      <c r="N10" s="78"/>
      <c r="O10" s="313" t="str">
        <f>Cooking!B6</f>
        <v>1d</v>
      </c>
      <c r="P10" s="290" t="str">
        <f>Cooking!C6</f>
        <v>Describe the following food-related illnesses and tell what you can do to help prevent each from happening:</v>
      </c>
      <c r="Q10" s="314" t="str">
        <f>IF(Cooking!O6="","",Cooking!O6)</f>
        <v/>
      </c>
      <c r="R10" s="78"/>
      <c r="S10" s="78"/>
      <c r="T10" s="184" t="str">
        <f>'Emergency Prepedness'!B9</f>
        <v>v</v>
      </c>
      <c r="U10" s="188" t="str">
        <f>'Emergency Prepedness'!C9</f>
        <v>Mitigate losses in emergency situations.</v>
      </c>
      <c r="V10" s="185" t="str">
        <f>IF('Emergency Prepedness'!O9="","",'Emergency Prepedness'!O9)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Science'!O48="","",'Environmental Science'!O48)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Management'!O10="","",'Personal Management'!O10)</f>
        <v/>
      </c>
      <c r="AL10" s="78"/>
      <c r="AM10" s="78"/>
      <c r="AN10" s="291"/>
      <c r="AO10" s="315"/>
      <c r="AP10" s="292"/>
      <c r="AQ10" s="78"/>
    </row>
    <row r="11" spans="1:43" ht="12.75" customHeight="1" x14ac:dyDescent="0.15">
      <c r="A11" s="71" t="s">
        <v>3</v>
      </c>
      <c r="B11" s="178" t="s">
        <v>808</v>
      </c>
      <c r="C11" s="72" t="str">
        <f>Cooking!O2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World'!O6="","",'Citizenship in the World'!O6)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Prepedness'!O10="","",'Emergency Prepedness'!O10)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(2016)'!O6="","",'Hiking (2016)'!O6)</f>
        <v/>
      </c>
      <c r="AG11" s="78"/>
      <c r="AH11" s="78"/>
      <c r="AI11" s="291"/>
      <c r="AJ11" s="315"/>
      <c r="AK11" s="292"/>
      <c r="AL11" s="78"/>
      <c r="AM11" s="78"/>
      <c r="AN11" s="291"/>
      <c r="AO11" s="315"/>
      <c r="AP11" s="292"/>
      <c r="AQ11" s="78"/>
    </row>
    <row r="12" spans="1:43" ht="12.75" customHeight="1" x14ac:dyDescent="0.15">
      <c r="A12" s="71" t="s">
        <v>85</v>
      </c>
      <c r="B12" s="178" t="s">
        <v>26</v>
      </c>
      <c r="C12" s="72" t="str">
        <f>Cycling!O2</f>
        <v/>
      </c>
      <c r="D12" s="78"/>
      <c r="E12" s="297" t="str">
        <f>'Camping (2014)'!B7</f>
        <v>4a</v>
      </c>
      <c r="F12" s="296" t="str">
        <f>'Camping (2014)'!C7</f>
        <v>Make a duty roster showing how your patrol is organized for an actual overnight campout.  List assignments for each member.</v>
      </c>
      <c r="G12" s="298" t="str">
        <f>IF('Camping (2014)'!O7="", "", 'Camping (2014)'!O7)</f>
        <v/>
      </c>
      <c r="H12" s="78"/>
      <c r="I12" s="78"/>
      <c r="J12" s="297"/>
      <c r="K12" s="296"/>
      <c r="L12" s="298"/>
      <c r="N12" s="78"/>
      <c r="O12" s="313"/>
      <c r="P12" s="188" t="str">
        <f>Cooking!C7</f>
        <v>1) Salmonella</v>
      </c>
      <c r="Q12" s="185" t="str">
        <f>IF(Cooking!O7="","",Cooking!O7)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Prepedness'!O2</f>
        <v/>
      </c>
      <c r="D13" s="78"/>
      <c r="E13" s="297"/>
      <c r="F13" s="296"/>
      <c r="G13" s="298"/>
      <c r="H13" s="78"/>
      <c r="I13" s="78"/>
      <c r="J13" s="190">
        <f>'Citizenship in the World'!B7</f>
        <v>4</v>
      </c>
      <c r="K13" s="189" t="str">
        <f>'Citizenship in the World'!C7</f>
        <v>Do TWO of the following</v>
      </c>
      <c r="L13" s="191" t="str">
        <f>IF('Citizenship in the World'!O7="","",'Citizenship in the World'!O7)</f>
        <v/>
      </c>
      <c r="N13" s="78"/>
      <c r="O13" s="313"/>
      <c r="P13" s="188" t="str">
        <f>Cooking!C8</f>
        <v>2) Staphylococcal aureus (staph)</v>
      </c>
      <c r="Q13" s="185" t="str">
        <f>IF(Cooking!O8="","",Cooking!O8)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Management'!O11="","",'Personal Management'!O11)</f>
        <v/>
      </c>
      <c r="AL13" s="78"/>
      <c r="AM13" s="78"/>
      <c r="AN13" s="291"/>
      <c r="AO13" s="315"/>
      <c r="AP13" s="292"/>
      <c r="AQ13" s="78"/>
    </row>
    <row r="14" spans="1:43" ht="12.75" customHeight="1" x14ac:dyDescent="0.15">
      <c r="A14" s="71" t="s">
        <v>97</v>
      </c>
      <c r="B14" s="178" t="s">
        <v>28</v>
      </c>
      <c r="C14" s="72" t="str">
        <f>'Environmental Science'!O2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(2014)'!O8="", "", 'Camping (2014)'!O8)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World'!O8="","",'Citizenship in the World'!O8)</f>
        <v/>
      </c>
      <c r="N14" s="78"/>
      <c r="O14" s="313"/>
      <c r="P14" s="188" t="str">
        <f>Cooking!C9</f>
        <v>3) Escherichia coli (E. coli)</v>
      </c>
      <c r="Q14" s="185" t="str">
        <f>IF(Cooking!O9="","",Cooking!O9)</f>
        <v/>
      </c>
      <c r="R14" s="78"/>
      <c r="S14" s="78"/>
      <c r="T14" s="184" t="str">
        <f>'Emergency Prepedness'!B11</f>
        <v>i</v>
      </c>
      <c r="U14" s="188" t="str">
        <f>'Emergency Prepedness'!C11</f>
        <v>Home kitchen fire.</v>
      </c>
      <c r="V14" s="185" t="str">
        <f>IF('Emergency Prepedness'!O11="","",'Emergency Prepedness'!O11)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Life'!O2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World'!O9="","",'Citizenship in the World'!O9)</f>
        <v/>
      </c>
      <c r="N15" s="78"/>
      <c r="O15" s="313"/>
      <c r="P15" s="188" t="str">
        <f>Cooking!C10</f>
        <v>4) Clostridium botulinum (Botulism)</v>
      </c>
      <c r="Q15" s="185" t="str">
        <f>IF(Cooking!O10="","",Cooking!O10)</f>
        <v/>
      </c>
      <c r="R15" s="78"/>
      <c r="S15" s="78"/>
      <c r="T15" s="184" t="str">
        <f>'Emergency Prepedness'!B12</f>
        <v>ii</v>
      </c>
      <c r="U15" s="188" t="str">
        <f>'Emergency Prepedness'!C12</f>
        <v>Home basement/storage room/garage fire.</v>
      </c>
      <c r="V15" s="185" t="str">
        <f>IF('Emergency Prepedness'!O12="","",'Emergency Prepedness'!O12)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(2016)'!O7="","",'Hiking (2016)'!O7)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Aid'!O2</f>
        <v/>
      </c>
      <c r="D16" s="78"/>
      <c r="E16" s="297" t="str">
        <f>'Camping (2014)'!B9</f>
        <v>5a</v>
      </c>
      <c r="F16" s="296" t="str">
        <f>'Camping (2014)'!C9</f>
        <v>Prepare a list of clothing you would need for overnight campouts in both warm and cold weather.  Explain the term "layering".</v>
      </c>
      <c r="G16" s="298" t="str">
        <f>IF('Camping (2014)'!O9="", "", 'Camping (2014)'!O9)</f>
        <v/>
      </c>
      <c r="H16" s="78"/>
      <c r="I16" s="78"/>
      <c r="J16" s="297"/>
      <c r="K16" s="306"/>
      <c r="L16" s="298"/>
      <c r="N16" s="78"/>
      <c r="O16" s="313"/>
      <c r="P16" s="188" t="str">
        <f>Cooking!C11</f>
        <v>5) Campylobacter jejuni</v>
      </c>
      <c r="Q16" s="185" t="str">
        <f>IF(Cooking!O11="","",Cooking!O11)</f>
        <v/>
      </c>
      <c r="R16" s="78"/>
      <c r="S16" s="78"/>
      <c r="T16" s="184" t="str">
        <f>'Emergency Prepedness'!B13</f>
        <v>iii</v>
      </c>
      <c r="U16" s="188" t="str">
        <f>'Emergency Prepedness'!C13</f>
        <v>Explosion in the home.</v>
      </c>
      <c r="V16" s="185" t="str">
        <f>IF('Emergency Prepedness'!O13="","",'Emergency Prepedness'!O13)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Science'!O49="","",'Environmental Science'!O49)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(2016)'!O2</f>
        <v/>
      </c>
      <c r="D17" s="63"/>
      <c r="E17" s="297"/>
      <c r="F17" s="296"/>
      <c r="G17" s="298"/>
      <c r="H17" s="63"/>
      <c r="I17" s="63"/>
      <c r="J17" s="297"/>
      <c r="K17" s="306"/>
      <c r="L17" s="298"/>
      <c r="N17" s="63"/>
      <c r="O17" s="313"/>
      <c r="P17" s="188" t="str">
        <f>Cooking!C12</f>
        <v>6) Hepatitis</v>
      </c>
      <c r="Q17" s="185" t="str">
        <f>IF(Cooking!O12="","",Cooking!O12)</f>
        <v/>
      </c>
      <c r="R17" s="63"/>
      <c r="S17" s="63"/>
      <c r="T17" s="184" t="str">
        <f>'Emergency Prepedness'!B14</f>
        <v>iv</v>
      </c>
      <c r="U17" s="188" t="str">
        <f>'Emergency Prepedness'!C14</f>
        <v>Automobile crash.</v>
      </c>
      <c r="V17" s="185" t="str">
        <f>IF('Emergency Prepedness'!O14="","",'Emergency Prepedness'!O14)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Management'!O12="","",'Personal Management'!O12)</f>
        <v/>
      </c>
      <c r="AL17" s="63"/>
      <c r="AM17" s="63"/>
      <c r="AN17" s="291"/>
      <c r="AO17" s="315"/>
      <c r="AP17" s="292"/>
      <c r="AQ17" s="63"/>
    </row>
    <row r="18" spans="1:48" ht="12.75" customHeight="1" x14ac:dyDescent="0.15">
      <c r="A18" s="71" t="s">
        <v>92</v>
      </c>
      <c r="B18" s="178" t="s">
        <v>22</v>
      </c>
      <c r="C18" s="72" t="str">
        <f>Lifesaving!O2</f>
        <v/>
      </c>
      <c r="D18" s="63"/>
      <c r="E18" s="297" t="str">
        <f>'Camping (2014)'!B10</f>
        <v>5b</v>
      </c>
      <c r="F18" s="296" t="str">
        <f>'Camping (2014)'!C10</f>
        <v>Discuss the footwear for different kinds of weather and how the right footwear is important for protecting your feet.</v>
      </c>
      <c r="G18" s="298" t="str">
        <f>IF('Camping (2014)'!O10="", "", 'Camping (2014)'!O10)</f>
        <v/>
      </c>
      <c r="H18" s="63"/>
      <c r="I18" s="63"/>
      <c r="J18" s="297"/>
      <c r="K18" s="306"/>
      <c r="L18" s="298"/>
      <c r="N18" s="63"/>
      <c r="O18" s="313"/>
      <c r="P18" s="188" t="str">
        <f>Cooking!C13</f>
        <v>7) Listeria monocytogenes</v>
      </c>
      <c r="Q18" s="185" t="str">
        <f>IF(Cooking!O13="","",Cooking!O13)</f>
        <v/>
      </c>
      <c r="R18" s="63"/>
      <c r="S18" s="63"/>
      <c r="T18" s="184" t="str">
        <f>'Emergency Prepedness'!B15</f>
        <v>v</v>
      </c>
      <c r="U18" s="188" t="str">
        <f>'Emergency Prepedness'!C15</f>
        <v>Food-borne disease (food poisoning).</v>
      </c>
      <c r="V18" s="185" t="str">
        <f>IF('Emergency Prepedness'!O15="","",'Emergency Prepedness'!O15)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Science'!O50="","",'Environmental Science'!O50)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(2016)'!O8="","",'Hiking (2016)'!O8)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Fitness'!O2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World'!O10="","",'Citizenship in the World'!O10)</f>
        <v/>
      </c>
      <c r="N19" s="63"/>
      <c r="O19" s="313"/>
      <c r="P19" s="188" t="str">
        <f>Cooking!C14</f>
        <v>8) Cryptosporidium</v>
      </c>
      <c r="Q19" s="185" t="str">
        <f>IF(Cooking!O14="","",Cooking!O14)</f>
        <v/>
      </c>
      <c r="R19" s="63"/>
      <c r="S19" s="63"/>
      <c r="T19" s="184" t="str">
        <f>'Emergency Prepedness'!B16</f>
        <v>vi</v>
      </c>
      <c r="U19" s="188" t="str">
        <f>'Emergency Prepedness'!C16</f>
        <v>Fire or explosion in a public place.</v>
      </c>
      <c r="V19" s="185" t="str">
        <f>IF('Emergency Prepedness'!O16="","",'Emergency Prepedness'!O16)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Management'!O2</f>
        <v/>
      </c>
      <c r="D20" s="63"/>
      <c r="E20" s="190" t="str">
        <f>'Camping (2014)'!B11</f>
        <v>5c</v>
      </c>
      <c r="F20" s="189" t="str">
        <f>'Camping (2014)'!C11</f>
        <v>Explain the proper care and storage of camping equipment.</v>
      </c>
      <c r="G20" s="191" t="str">
        <f>IF('Camping (2014)'!O11="", "", 'Camping (2014)'!O11)</f>
        <v/>
      </c>
      <c r="H20" s="63"/>
      <c r="I20" s="63"/>
      <c r="J20" s="297"/>
      <c r="K20" s="306"/>
      <c r="L20" s="298"/>
      <c r="N20" s="63"/>
      <c r="O20" s="313"/>
      <c r="P20" s="188" t="str">
        <f>Cooking!C15</f>
        <v>9) Norovirus</v>
      </c>
      <c r="Q20" s="185" t="str">
        <f>IF(Cooking!O15="","",Cooking!O15)</f>
        <v/>
      </c>
      <c r="R20" s="63"/>
      <c r="S20" s="63"/>
      <c r="T20" s="184" t="str">
        <f>'Emergency Prepedness'!B17</f>
        <v>vii</v>
      </c>
      <c r="U20" s="188" t="str">
        <f>'Emergency Prepedness'!C17</f>
        <v>Vehicle stalled in the desert.</v>
      </c>
      <c r="V20" s="185" t="str">
        <f>IF('Emergency Prepedness'!O17="","",'Emergency Prepedness'!O17)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Management'!O13="","",'Personal Management'!O13)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Sustainability!O2</f>
        <v/>
      </c>
      <c r="D21" s="63"/>
      <c r="E21" s="194" t="str">
        <f>'Camping (2014)'!B12</f>
        <v>5d</v>
      </c>
      <c r="F21" s="192" t="str">
        <f>'Camping (2014)'!C12</f>
        <v>List the outdoor essentials necessary for any campout, and explain why each item is needed.</v>
      </c>
      <c r="G21" s="193" t="str">
        <f>IF('Camping (2014)'!O12="", "", 'Camping (2014)'!O12)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IF(Cooking!O16="","",Cooking!O16)</f>
        <v/>
      </c>
      <c r="R21" s="63"/>
      <c r="S21" s="63"/>
      <c r="T21" s="184" t="str">
        <f>'Emergency Prepedness'!B18</f>
        <v>viii</v>
      </c>
      <c r="U21" s="188" t="str">
        <f>'Emergency Prepedness'!C18</f>
        <v>Vehicle trapped in a blizzard.</v>
      </c>
      <c r="V21" s="185" t="str">
        <f>IF('Emergency Prepedness'!O18="","",'Emergency Prepedness'!O18)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(2016)'!O9="","",'Hiking (2016)'!O9)</f>
        <v/>
      </c>
      <c r="AG21" s="63"/>
      <c r="AH21" s="63"/>
      <c r="AI21" s="186" t="str">
        <f>'Personal Management'!B14</f>
        <v>a</v>
      </c>
      <c r="AJ21" s="188" t="str">
        <f>'Personal Management'!C14</f>
        <v>The emotions you feel when you receive money.</v>
      </c>
      <c r="AK21" s="187" t="str">
        <f>IF('Personal Management'!O14="","",'Personal Management'!O14)</f>
        <v/>
      </c>
      <c r="AL21" s="63"/>
      <c r="AM21" s="63"/>
      <c r="AN21" s="291"/>
      <c r="AO21" s="315"/>
      <c r="AP21" s="292"/>
      <c r="AQ21" s="63"/>
    </row>
    <row r="22" spans="1:48" ht="12.75" customHeight="1" x14ac:dyDescent="0.15">
      <c r="A22" s="71" t="s">
        <v>89</v>
      </c>
      <c r="B22" s="178" t="s">
        <v>88</v>
      </c>
      <c r="C22" s="72" t="str">
        <f>Swimming!O2</f>
        <v/>
      </c>
      <c r="D22" s="73"/>
      <c r="E22" s="297" t="str">
        <f>'Camping (2014)'!B13</f>
        <v>5e</v>
      </c>
      <c r="F22" s="296" t="str">
        <f>'Camping (2014)'!C13</f>
        <v>Present yourself to your Scoutmaster with your pack for inspection.  Be correctly clothed and equipped for an overnight campout.</v>
      </c>
      <c r="G22" s="298" t="str">
        <f>IF('Camping (2014)'!O13="", "", 'Camping (2014)'!O13)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Prepedness'!O19="","",'Emergency Prepedness'!O19)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Management'!O15="","",'Personal Management'!O15)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IF(Cooking!O17="","",Cooking!O17)</f>
        <v/>
      </c>
      <c r="R23" s="74"/>
      <c r="S23" s="74"/>
      <c r="T23" s="184" t="str">
        <f>'Emergency Prepedness'!B20</f>
        <v>x</v>
      </c>
      <c r="U23" s="188" t="str">
        <f>'Emergency Prepedness'!C20</f>
        <v>Mountain/backcountry accident.</v>
      </c>
      <c r="V23" s="185" t="str">
        <f>IF('Emergency Prepedness'!O20="","",'Emergency Prepedness'!O20)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Management'!O16="","",'Personal Management'!O16)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(2014)'!O14="", "", 'Camping (2014)'!O14)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Prepedness'!O21="","",'Emergency Prepedness'!O21)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Life'!O3="","",'Family Life'!O3)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IF(Cooking!O18="","",Cooking!O18)</f>
        <v/>
      </c>
      <c r="R25" s="78"/>
      <c r="S25" s="78"/>
      <c r="T25" s="184" t="str">
        <f>'Emergency Prepedness'!B22</f>
        <v>xii</v>
      </c>
      <c r="U25" s="188" t="str">
        <f>'Emergency Prepedness'!C22</f>
        <v>Gas leak in a home or a building.</v>
      </c>
      <c r="V25" s="185" t="str">
        <f>IF('Emergency Prepedness'!O22="","",'Emergency Prepedness'!O22)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Management'!O17="","",'Personal Management'!O17)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(2014)'!O15="", "", 'Camping (2014)'!O15)</f>
        <v/>
      </c>
      <c r="H26" s="78"/>
      <c r="I26" s="78"/>
      <c r="J26" s="297"/>
      <c r="K26" s="306"/>
      <c r="L26" s="298"/>
      <c r="N26" s="78"/>
      <c r="O26" s="313"/>
      <c r="P26" s="188" t="str">
        <f>Cooking!C19</f>
        <v>2) Vegetables</v>
      </c>
      <c r="Q26" s="185" t="str">
        <f>IF(Cooking!O19="","",Cooking!O19)</f>
        <v/>
      </c>
      <c r="R26" s="78"/>
      <c r="S26" s="78"/>
      <c r="T26" s="184" t="str">
        <f>'Emergency Prepedness'!B23</f>
        <v>xiii</v>
      </c>
      <c r="U26" s="188" t="str">
        <f>'Emergency Prepedness'!C23</f>
        <v>Tornado or hurricane.</v>
      </c>
      <c r="V26" s="185" t="str">
        <f>IF('Emergency Prepedness'!O23="","",'Emergency Prepedness'!O23)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Management'!O18="","",'Personal Management'!O18)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IF(Cooking!O20="","",Cooking!O20)</f>
        <v/>
      </c>
      <c r="R27" s="78"/>
      <c r="S27" s="78"/>
      <c r="T27" s="184" t="str">
        <f>'Emergency Prepedness'!B24</f>
        <v>xiv</v>
      </c>
      <c r="U27" s="188" t="str">
        <f>'Emergency Prepedness'!C24</f>
        <v>Major flood.</v>
      </c>
      <c r="V27" s="185" t="str">
        <f>IF('Emergency Prepedness'!O24="","",'Emergency Prepedness'!O24)</f>
        <v/>
      </c>
      <c r="W27" s="78"/>
      <c r="X27" s="78"/>
      <c r="Y27" s="313">
        <f>'Family Life'!B4</f>
        <v>2</v>
      </c>
      <c r="Z27" s="290" t="str">
        <f>'Family Life'!C4</f>
        <v>List several reasons why you are important to your family and discuss this with your parents or guardians and with your merit badge counselor.</v>
      </c>
      <c r="AA27" s="314" t="str">
        <f>IF('Family Life'!O4="","",'Family Life'!O4)</f>
        <v/>
      </c>
      <c r="AB27" s="78"/>
      <c r="AC27" s="78"/>
      <c r="AD27" s="186" t="str">
        <f>Lifesaving!B3</f>
        <v>1a</v>
      </c>
      <c r="AE27" s="183" t="str">
        <f>Lifesaving!C3</f>
        <v>Complete 2nd Class requirements 5a - 5d, and 1st Class requirements 6a - 6e</v>
      </c>
      <c r="AF27" s="187" t="str">
        <f>IF(Lifesaving!O3="","",Lifesaving!O3)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(2014)'!O16="", "", 'Camping (2014)'!O16)</f>
        <v/>
      </c>
      <c r="H28" s="78"/>
      <c r="I28" s="78"/>
      <c r="J28" s="297"/>
      <c r="K28" s="306"/>
      <c r="L28" s="298"/>
      <c r="N28" s="78"/>
      <c r="O28" s="313"/>
      <c r="P28" s="188" t="str">
        <f>Cooking!C21</f>
        <v>4) Proteins</v>
      </c>
      <c r="Q28" s="185" t="str">
        <f>IF(Cooking!O21="","",Cooking!O21)</f>
        <v/>
      </c>
      <c r="R28" s="78"/>
      <c r="S28" s="78"/>
      <c r="T28" s="184" t="str">
        <f>'Emergency Prepedness'!B25</f>
        <v>xv</v>
      </c>
      <c r="U28" s="188" t="str">
        <f>'Emergency Prepedness'!C25</f>
        <v>Toxic chemical spills and releases.</v>
      </c>
      <c r="V28" s="185" t="str">
        <f>IF('Emergency Prepedness'!O25="","",'Emergency Prepedness'!O25)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IF(Lifesaving!O4="","",Lifesaving!O4)</f>
        <v/>
      </c>
      <c r="AG28" s="78"/>
      <c r="AH28" s="78"/>
      <c r="AI28" s="186" t="str">
        <f>'Personal Management'!B19</f>
        <v>f</v>
      </c>
      <c r="AJ28" s="188" t="str">
        <f>'Personal Management'!C19</f>
        <v>Your understanding of what happens when you put money into a savings account.</v>
      </c>
      <c r="AK28" s="187" t="str">
        <f>IF('Personal Management'!O19="","",'Personal Management'!O19)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(2014)'!O17="", "", 'Camping (2014)'!O17)</f>
        <v/>
      </c>
      <c r="H29" s="78"/>
      <c r="I29" s="78"/>
      <c r="J29" s="190" t="str">
        <f>'Citizenship in the World'!B11</f>
        <v>5a</v>
      </c>
      <c r="K29" s="189" t="str">
        <f>'Citizenship in the World'!C11</f>
        <v>Discuss the differences between constitutional and no constitutional governments.</v>
      </c>
      <c r="L29" s="191" t="str">
        <f>IF('Citizenship in the World'!O11="","",'Citizenship in the World'!O11)</f>
        <v/>
      </c>
      <c r="N29" s="78"/>
      <c r="O29" s="313"/>
      <c r="P29" s="188" t="str">
        <f>Cooking!C22</f>
        <v>5) Dairy</v>
      </c>
      <c r="Q29" s="185" t="str">
        <f>IF(Cooking!O22="","",Cooking!O22)</f>
        <v/>
      </c>
      <c r="R29" s="78"/>
      <c r="S29" s="78"/>
      <c r="T29" s="184" t="str">
        <f>'Emergency Prepedness'!B26</f>
        <v>xvi</v>
      </c>
      <c r="U29" s="188" t="str">
        <f>'Emergency Prepedness'!C26</f>
        <v>Nuclear power plant emergency.</v>
      </c>
      <c r="V29" s="185" t="str">
        <f>IF('Emergency Prepedness'!O26="","",'Emergency Prepedness'!O26)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Life'!O5="","",'Family Life'!O5)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Management'!O20="","",'Personal Management'!O20)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World'!O12="","",'Citizenship in the World'!O12)</f>
        <v/>
      </c>
      <c r="N30" s="78"/>
      <c r="O30" s="184" t="str">
        <f>Cooking!B23</f>
        <v>2b</v>
      </c>
      <c r="P30" s="183" t="str">
        <f>Cooking!C23</f>
        <v>Explain why you should limit your intake of oils and sugars.</v>
      </c>
      <c r="Q30" s="185" t="str">
        <f>IF(Cooking!O23="","",Cooking!O23)</f>
        <v/>
      </c>
      <c r="R30" s="78"/>
      <c r="S30" s="78"/>
      <c r="T30" s="184" t="str">
        <f>'Emergency Prepedness'!B27</f>
        <v>xvii</v>
      </c>
      <c r="U30" s="188" t="str">
        <f>'Emergency Prepedness'!C27</f>
        <v>Avalanche (Snowslide or rockslide).</v>
      </c>
      <c r="V30" s="185" t="str">
        <f>IF('Emergency Prepedness'!O27="","",'Emergency Prepedness'!O27)</f>
        <v/>
      </c>
      <c r="W30" s="78"/>
      <c r="X30" s="78"/>
      <c r="Y30" s="313"/>
      <c r="Z30" s="290"/>
      <c r="AA30" s="314"/>
      <c r="AB30" s="78"/>
      <c r="AC30" s="78"/>
      <c r="AD30" s="186">
        <f>Lifesaving!B5</f>
        <v>2</v>
      </c>
      <c r="AE30" s="183" t="str">
        <f>Lifesaving!C5</f>
        <v>Explain the following:</v>
      </c>
      <c r="AF30" s="187" t="str">
        <f>IF(Lifesaving!O5="","",Lifesaving!O5)</f>
        <v/>
      </c>
      <c r="AG30" s="78"/>
      <c r="AH30" s="78"/>
      <c r="AI30" s="186" t="str">
        <f>'Personal Management'!B21</f>
        <v>h</v>
      </c>
      <c r="AJ30" s="188" t="str">
        <f>'Personal Management'!C21</f>
        <v>What you can do to better manage your money.</v>
      </c>
      <c r="AK30" s="187" t="str">
        <f>IF('Personal Management'!O21="","",'Personal Management'!O21)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(2014)'!O18="", "", 'Camping (2014)'!O18)</f>
        <v/>
      </c>
      <c r="H31" s="162"/>
      <c r="I31" s="162"/>
      <c r="J31" s="190" t="str">
        <f>'Citizenship in the World'!B13</f>
        <v>5c</v>
      </c>
      <c r="K31" s="189" t="str">
        <f>'Citizenship in the World'!C13</f>
        <v>Show on a world map countries that use each of these five different forms of government</v>
      </c>
      <c r="L31" s="191" t="str">
        <f>IF('Citizenship in the World'!O13="","",'Citizenship in the World'!O13)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IF(Cooking!O24="","",Cooking!O24)</f>
        <v/>
      </c>
      <c r="R31" s="162"/>
      <c r="S31" s="162"/>
      <c r="T31" s="184" t="str">
        <f>'Emergency Prepedness'!B28</f>
        <v>xviii</v>
      </c>
      <c r="U31" s="188" t="str">
        <f>'Emergency Prepedness'!C28</f>
        <v>Violence in a public place.</v>
      </c>
      <c r="V31" s="185" t="str">
        <f>IF('Emergency Prepedness'!O28="","",'Emergency Prepedness'!O28)</f>
        <v/>
      </c>
      <c r="W31" s="162"/>
      <c r="X31" s="162"/>
      <c r="Y31" s="313"/>
      <c r="Z31" s="290"/>
      <c r="AA31" s="314"/>
      <c r="AB31" s="162"/>
      <c r="AC31" s="162"/>
      <c r="AD31" s="186" t="str">
        <f>Lifesaving!B6</f>
        <v>a</v>
      </c>
      <c r="AE31" s="188" t="str">
        <f>Lifesaving!C6</f>
        <v>Common drowning situations and how to prevent them.</v>
      </c>
      <c r="AF31" s="187" t="str">
        <f>IF(Lifesaving!O6="","",Lifesaving!O6)</f>
        <v/>
      </c>
      <c r="AG31" s="162"/>
      <c r="AH31" s="162"/>
      <c r="AI31" s="186" t="str">
        <f>'Personal Management'!B22</f>
        <v>4a</v>
      </c>
      <c r="AJ31" s="183" t="str">
        <f>'Personal Management'!C22</f>
        <v>Explain the differences between saving and investing, including reasons for using one over the other.</v>
      </c>
      <c r="AK31" s="187" t="str">
        <f>IF('Personal Management'!O22="","",'Personal Management'!O22)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World'!O14="","",'Citizenship in the World'!O14)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Prepedness'!O29="","",'Emergency Prepedness'!O29)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Life'!O6="","",'Family Life'!O6)</f>
        <v/>
      </c>
      <c r="AB32" s="162"/>
      <c r="AC32" s="162"/>
      <c r="AD32" s="186" t="str">
        <f>Lifesaving!B7</f>
        <v>b</v>
      </c>
      <c r="AE32" s="188" t="str">
        <f>Lifesaving!C7</f>
        <v>How to identify persons in the water who need assistance.</v>
      </c>
      <c r="AF32" s="187" t="str">
        <f>IF(Lifesaving!O7="","",Lifesaving!O7)</f>
        <v/>
      </c>
      <c r="AG32" s="162"/>
      <c r="AH32" s="162"/>
      <c r="AI32" s="186" t="str">
        <f>'Personal Management'!B23</f>
        <v>4b</v>
      </c>
      <c r="AJ32" s="183" t="str">
        <f>'Personal Management'!C23</f>
        <v>Explain the concepts of return on investment and risk.</v>
      </c>
      <c r="AK32" s="187" t="str">
        <f>IF('Personal Management'!O23="","",'Personal Management'!O23)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World'!O15="","",'Citizenship in the World'!O15)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IF(Lifesaving!O8="","",Lifesaving!O8)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Management'!O24="","",'Personal Management'!O24)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(2014)'!O19="", "", 'Camping (2014)'!O19)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IF(Cooking!O25="","",Cooking!O25)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IF(Lifesaving!O9="","",Lifesaving!O9)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IF(Swimming!O3="","",Swimming!O3)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(2014)'!O20="", "", 'Camping (2014)'!O20)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Life'!O7="","",'Family Life'!O7)</f>
        <v/>
      </c>
      <c r="AB35" s="162"/>
      <c r="AC35" s="162"/>
      <c r="AD35" s="186" t="str">
        <f>Lifesaving!B10</f>
        <v>e</v>
      </c>
      <c r="AE35" s="188" t="str">
        <f>Lifesaving!C10</f>
        <v>Situations for which in-water rescues should not be undertaken.</v>
      </c>
      <c r="AF35" s="187" t="str">
        <f>IF(Lifesaving!O10="","",Lifesaving!O10)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Management'!O25="","",'Personal Management'!O25)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(2014)'!O21="", "", 'Camping (2014)'!O21)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IF(Cooking!O26="","",Cooking!O26)</f>
        <v/>
      </c>
      <c r="R36" s="162"/>
      <c r="S36" s="162"/>
      <c r="T36" s="184">
        <f>'Emergency Prepedness'!B30</f>
        <v>3</v>
      </c>
      <c r="U36" s="183" t="str">
        <f>'Emergency Prepedness'!C30</f>
        <v>Show how you could safely save a person from the following:</v>
      </c>
      <c r="V36" s="185" t="str">
        <f>IF('Emergency Prepedness'!O30="","",'Emergency Prepedness'!O30)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IF(Lifesaving!O11="","",Lifesaving!O11)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IF(Swimming!O4="","",Swimming!O4)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Prepedness'!O31="","",'Emergency Prepedness'!O31)</f>
        <v/>
      </c>
      <c r="W37" s="162"/>
      <c r="X37" s="162"/>
      <c r="Y37" s="184" t="str">
        <f>'Family Life'!B8</f>
        <v>a</v>
      </c>
      <c r="Z37" s="188" t="str">
        <f>'Family Life'!C8</f>
        <v>The objective or goal of the project</v>
      </c>
      <c r="AA37" s="185" t="str">
        <f>IF('Family Life'!O8="","",'Family Life'!O8)</f>
        <v/>
      </c>
      <c r="AB37" s="162"/>
      <c r="AC37" s="162"/>
      <c r="AD37" s="291"/>
      <c r="AE37" s="290"/>
      <c r="AF37" s="292"/>
      <c r="AG37" s="162"/>
      <c r="AH37" s="162"/>
      <c r="AI37" s="186" t="str">
        <f>'Personal Management'!B26</f>
        <v>a</v>
      </c>
      <c r="AJ37" s="188" t="str">
        <f>'Personal Management'!C26</f>
        <v>Current price.</v>
      </c>
      <c r="AK37" s="187" t="str">
        <f>IF('Personal Management'!O26="","",'Personal Management'!O26)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Prepedness'!O32="","",'Emergency Prepedness'!O32)</f>
        <v/>
      </c>
      <c r="W38" s="163"/>
      <c r="X38" s="163"/>
      <c r="Y38" s="184" t="str">
        <f>'Family Life'!B9</f>
        <v>b</v>
      </c>
      <c r="Z38" s="188" t="str">
        <f>'Family Life'!C9</f>
        <v>how individual members of your family participated</v>
      </c>
      <c r="AA38" s="185" t="str">
        <f>IF('Family Life'!O9="","",'Family Life'!O9)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IF(Lifesaving!O12="","",Lifesaving!O12)</f>
        <v/>
      </c>
      <c r="AG38" s="163"/>
      <c r="AH38" s="163"/>
      <c r="AI38" s="186" t="str">
        <f>'Personal Management'!B27</f>
        <v>b</v>
      </c>
      <c r="AJ38" s="188" t="str">
        <f>'Personal Management'!C27</f>
        <v>How much the price changed from the previous day.</v>
      </c>
      <c r="AK38" s="187" t="str">
        <f>IF('Personal Management'!O27="","",'Personal Management'!O27)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(2014)'!O22="", "", 'Camping (2014)'!O22)</f>
        <v/>
      </c>
      <c r="H39" s="163"/>
      <c r="I39" s="163"/>
      <c r="J39" s="190" t="str">
        <f>'Citizenship in the World'!B16</f>
        <v>6c</v>
      </c>
      <c r="K39" s="189" t="str">
        <f>'Citizenship in the World'!C16</f>
        <v>Explain the purpose of a passport and visa for international travel.</v>
      </c>
      <c r="L39" s="191" t="str">
        <f>IF('Citizenship in the World'!O16="","",'Citizenship in the World'!O16)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IF(Cooking!O27="","",Cooking!O27)</f>
        <v/>
      </c>
      <c r="R39" s="163"/>
      <c r="S39" s="163"/>
      <c r="T39" s="184" t="str">
        <f>'Emergency Prepedness'!B33</f>
        <v>c</v>
      </c>
      <c r="U39" s="188" t="str">
        <f>'Emergency Prepedness'!C33</f>
        <v>Clothes on fire.</v>
      </c>
      <c r="V39" s="185" t="str">
        <f>IF('Emergency Prepedness'!O33="","",'Emergency Prepedness'!O33)</f>
        <v/>
      </c>
      <c r="W39" s="163"/>
      <c r="X39" s="163"/>
      <c r="Y39" s="184" t="str">
        <f>'Family Life'!B10</f>
        <v>c</v>
      </c>
      <c r="Z39" s="188" t="str">
        <f>'Family Life'!C10</f>
        <v>The results of the project</v>
      </c>
      <c r="AA39" s="185" t="str">
        <f>IF('Family Life'!O10="","",'Family Life'!O10)</f>
        <v/>
      </c>
      <c r="AB39" s="163"/>
      <c r="AC39" s="163"/>
      <c r="AD39" s="291"/>
      <c r="AE39" s="290"/>
      <c r="AF39" s="292"/>
      <c r="AG39" s="163"/>
      <c r="AH39" s="163"/>
      <c r="AI39" s="186" t="str">
        <f>'Personal Management'!B28</f>
        <v>c</v>
      </c>
      <c r="AJ39" s="188" t="str">
        <f>'Personal Management'!C28</f>
        <v>The 52-week high and the 52-week low prices.</v>
      </c>
      <c r="AK39" s="187" t="str">
        <f>IF('Personal Management'!O28="","",'Personal Management'!O28)</f>
        <v/>
      </c>
      <c r="AL39" s="163"/>
      <c r="AM39" s="163"/>
      <c r="AN39" s="186">
        <f>Swimming!B5</f>
        <v>2</v>
      </c>
      <c r="AO39" s="183" t="str">
        <f>Swimming!C5</f>
        <v>Before doing the following requirements, successfully complete the BSA swimmer test.</v>
      </c>
      <c r="AP39" s="187" t="str">
        <f>IF(Swimming!O5="","",Swimming!O5)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(2014)'!O23="", "", 'Camping (2014)'!O23)</f>
        <v/>
      </c>
      <c r="H40" s="163"/>
      <c r="I40" s="163"/>
      <c r="J40" s="190">
        <f>'Citizenship in the World'!B17</f>
        <v>7</v>
      </c>
      <c r="K40" s="189" t="str">
        <f>'Citizenship in the World'!C17</f>
        <v>Do TWO of the following and share with your counselor what you have learned:</v>
      </c>
      <c r="L40" s="191" t="str">
        <f>IF('Citizenship in the World'!O17="","",'Citizenship in the World'!O17)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Prepedness'!O34="","",'Emergency Prepedness'!O34)</f>
        <v/>
      </c>
      <c r="W40" s="163"/>
      <c r="X40" s="163"/>
      <c r="Y40" s="184" t="str">
        <f>'Family Life'!B11</f>
        <v>6a</v>
      </c>
      <c r="Z40" s="183" t="str">
        <f>'Family Life'!C11</f>
        <v>Discuss with your merit badge counselor how to plan and carry out a family meeting.</v>
      </c>
      <c r="AA40" s="185" t="str">
        <f>IF('Family Life'!O11="","",'Family Life'!O11)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Management'!O29="","",'Personal Management'!O29)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IF(Swimming!O6="","",Swimming!O6)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(2014)'!O24="", "", 'Camping (2014)'!O24)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World'!O18="","",'Citizenship in the World'!O18)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Prepedness'!O35="","",'Emergency Prepedness'!O35)</f>
        <v/>
      </c>
      <c r="W41" s="163"/>
      <c r="X41" s="163"/>
      <c r="Y41" s="184" t="str">
        <f>'Family Life'!B12</f>
        <v>6b</v>
      </c>
      <c r="Z41" s="183" t="str">
        <f>'Family Life'!C12</f>
        <v>After this discussion, plan and carry out a family meeting to include the following subjects:</v>
      </c>
      <c r="AA41" s="185" t="str">
        <f>IF('Family Life'!O12="","",'Family Life'!O12)</f>
        <v/>
      </c>
      <c r="AB41" s="163"/>
      <c r="AC41" s="163"/>
      <c r="AD41" s="186">
        <f>Lifesaving!B13</f>
        <v>5</v>
      </c>
      <c r="AE41" s="183" t="str">
        <f>Lifesaving!C13</f>
        <v>Show or explain the use of rowboats, canoes, or other small craft in performing rescues.</v>
      </c>
      <c r="AF41" s="187" t="str">
        <f>IF(Lifesaving!O13="","",Lifesaving!O13)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(2014)'!O25="", "", 'Camping (2014)'!O25)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IF(Cooking!O28="","",Cooking!O28)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Prepedness'!O36="","",'Emergency Prepedness'!O36)</f>
        <v/>
      </c>
      <c r="W42" s="163"/>
      <c r="X42" s="163"/>
      <c r="Y42" s="313" t="str">
        <f>'Family Life'!B13</f>
        <v>i</v>
      </c>
      <c r="Z42" s="315" t="str">
        <f>'Family Life'!C13</f>
        <v>Avoiding substance abuse, including tobacco, alcohol, and drugs, all of which negatively affect your health and well-being.</v>
      </c>
      <c r="AA42" s="314" t="str">
        <f>IF('Family Life'!O13="","",'Family Life'!O13)</f>
        <v/>
      </c>
      <c r="AB42" s="163"/>
      <c r="AC42" s="163"/>
      <c r="AD42" s="291">
        <f>Lifesaving!B14</f>
        <v>6</v>
      </c>
      <c r="AE42" s="290" t="str">
        <f>Lifesaving!C14</f>
        <v>List various items that can be used as rescue aids in a noncontact swimming rescue. Explain why buoyant aids are preferred.</v>
      </c>
      <c r="AF42" s="292" t="str">
        <f>IF(Lifesaving!O14="","",Lifesaving!O14)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(2014)'!O26="", "", 'Camping (2014)'!O26)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World'!O19="","",'Citizenship in the World'!O19)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Management'!O30="","",'Personal Management'!O30)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IF(Swimming!O7="","",Swimming!O7)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(2014)'!O27="", "", 'Camping (2014)'!O27)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Life'!O14="","",'Family Life'!O14)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IF(Lifesaving!O15="","",Lifesaving!O15)</f>
        <v/>
      </c>
      <c r="AG44" s="163"/>
      <c r="AH44" s="163"/>
      <c r="AI44" s="186" t="str">
        <f>'Personal Management'!B31</f>
        <v>b</v>
      </c>
      <c r="AJ44" s="188" t="str">
        <f>'Personal Management'!C31</f>
        <v>Mutual funds.</v>
      </c>
      <c r="AK44" s="187" t="str">
        <f>IF('Personal Management'!O31="","",'Personal Management'!O31)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IF(Cooking!O29="","",Cooking!O29)</f>
        <v/>
      </c>
      <c r="R45" s="163"/>
      <c r="S45" s="163"/>
      <c r="T45" s="184" t="str">
        <f>'Emergency Prepedness'!B37</f>
        <v>6a</v>
      </c>
      <c r="U45" s="183" t="str">
        <f>'Emergency Prepedness'!C37</f>
        <v>Describe the National Incident Management System (NIMS)/Incident Command System (ICS)</v>
      </c>
      <c r="V45" s="185" t="str">
        <f>IF('Emergency Prepedness'!O37="","",'Emergency Prepedness'!O37)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Management'!O32="","",'Personal Management'!O32)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World'!O20="","",'Citizenship in the World'!O20)</f>
        <v/>
      </c>
      <c r="M46"/>
      <c r="N46" s="164"/>
      <c r="O46" s="184" t="str">
        <f>Cooking!B30</f>
        <v>4c</v>
      </c>
      <c r="P46" s="183" t="str">
        <f>Cooking!C30</f>
        <v>Discuss how the Outdoor Code and no-trace principles pertain to cooking in the outdoors.</v>
      </c>
      <c r="Q46" s="185" t="str">
        <f>IF(Cooking!O30="","",Cooking!O30)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Prepedness'!O38="","",'Emergency Prepedness'!O38)</f>
        <v/>
      </c>
      <c r="W46" s="164"/>
      <c r="X46" s="164"/>
      <c r="Y46" s="184" t="str">
        <f>'Family Life'!B15</f>
        <v>iii</v>
      </c>
      <c r="Z46" s="188" t="str">
        <f>'Family Life'!C15</f>
        <v>How your chores in requirement 3 contributed to your role in the family.</v>
      </c>
      <c r="AA46" s="185" t="str">
        <f>IF('Family Life'!O15="","",'Family Life'!O15)</f>
        <v/>
      </c>
      <c r="AB46" s="164"/>
      <c r="AC46" s="164"/>
      <c r="AD46" s="291"/>
      <c r="AE46" s="290"/>
      <c r="AF46" s="292"/>
      <c r="AG46" s="164"/>
      <c r="AH46" s="164"/>
      <c r="AI46" s="186" t="str">
        <f>'Personal Management'!B33</f>
        <v>d</v>
      </c>
      <c r="AJ46" s="188" t="str">
        <f>'Personal Management'!C33</f>
        <v>Certificate of deposit (CD).</v>
      </c>
      <c r="AK46" s="187" t="str">
        <f>IF('Personal Management'!O33="","",'Personal Management'!O33)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(2014)'!O28="", "", 'Camping (2014)'!O28)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IF(Cooking!O31="","",Cooking!O31)</f>
        <v/>
      </c>
      <c r="R47" s="164"/>
      <c r="S47" s="164"/>
      <c r="T47" s="313"/>
      <c r="U47" s="290"/>
      <c r="V47" s="314"/>
      <c r="W47" s="164"/>
      <c r="X47" s="164"/>
      <c r="Y47" s="184" t="str">
        <f>'Family Life'!B16</f>
        <v>iv</v>
      </c>
      <c r="Z47" s="188" t="str">
        <f>'Family Life'!C16</f>
        <v>Personal and family finances.</v>
      </c>
      <c r="AA47" s="185" t="str">
        <f>IF('Family Life'!O16="","",'Family Life'!O16)</f>
        <v/>
      </c>
      <c r="AB47" s="164"/>
      <c r="AC47" s="164"/>
      <c r="AD47" s="186" t="str">
        <f>Lifesaving!B16</f>
        <v>7a</v>
      </c>
      <c r="AE47" s="183" t="str">
        <f>Lifesaving!C16</f>
        <v>Present a rescue tube to the subject, release it, and escort the victim to safety.</v>
      </c>
      <c r="AF47" s="187" t="str">
        <f>IF(Lifesaving!O16="","",Lifesaving!O16)</f>
        <v/>
      </c>
      <c r="AG47" s="164"/>
      <c r="AH47" s="164"/>
      <c r="AI47" s="186" t="str">
        <f>'Personal Management'!B34</f>
        <v>e</v>
      </c>
      <c r="AJ47" s="188" t="str">
        <f>'Personal Management'!C34</f>
        <v>Savings account or U.S. savings bond.</v>
      </c>
      <c r="AK47" s="187" t="str">
        <f>IF('Personal Management'!O34="","",'Personal Management'!O34)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IF(Swimming!O8="","",Swimming!O8)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World'!O21="","",'Citizenship in the World'!O21)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Life'!O17="","",'Family Life'!O17)</f>
        <v/>
      </c>
      <c r="AB48" s="164"/>
      <c r="AC48" s="164"/>
      <c r="AD48" s="186" t="str">
        <f>Lifesaving!B17</f>
        <v>7b</v>
      </c>
      <c r="AE48" s="183" t="str">
        <f>Lifesaving!C17</f>
        <v>Present a rescue tube to the subject and use it to tow the victim to safety.</v>
      </c>
      <c r="AF48" s="187" t="str">
        <f>IF(Lifesaving!O17="","",Lifesaving!O17)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Management'!O35="","",'Personal Management'!O35)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World'!O22="","",'Citizenship in the World'!O22)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Life'!O18="","",'Family Life'!O18)</f>
        <v/>
      </c>
      <c r="AB49" s="164"/>
      <c r="AC49" s="164"/>
      <c r="AD49" s="291" t="str">
        <f>Lifesaving!B18</f>
        <v>7c</v>
      </c>
      <c r="AE49" s="290" t="str">
        <f>Lifesaving!C18</f>
        <v>Present a buoyant aid other than a rescue tube to the subject, release it, and escort the victim to safety.</v>
      </c>
      <c r="AF49" s="292" t="str">
        <f>IF(Lifesaving!O18="","",Lifesaving!O18)</f>
        <v/>
      </c>
      <c r="AG49" s="164"/>
      <c r="AH49" s="164"/>
      <c r="AI49" s="291"/>
      <c r="AJ49" s="290"/>
      <c r="AK49" s="292"/>
      <c r="AL49" s="164"/>
      <c r="AM49" s="164"/>
      <c r="AN49" s="186" t="str">
        <f>Swimming!B9</f>
        <v>5a</v>
      </c>
      <c r="AO49" s="183" t="str">
        <f>Swimming!C9</f>
        <v>Float face up in a resting position for at least one minute.</v>
      </c>
      <c r="AP49" s="187" t="str">
        <f>IF(Swimming!O9="","",Swimming!O9)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(2014)'!O29="", "", 'Camping (2014)'!O29)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Prepedness'!O39="","",'Emergency Prepedness'!O39)</f>
        <v/>
      </c>
      <c r="W50" s="164"/>
      <c r="X50" s="164"/>
      <c r="Y50" s="184" t="str">
        <f>'Family Life'!B19</f>
        <v>vii</v>
      </c>
      <c r="Z50" s="188" t="str">
        <f>'Family Life'!C19</f>
        <v>Good etiquette and manners.</v>
      </c>
      <c r="AA50" s="185" t="str">
        <f>IF('Family Life'!O19="","",'Family Life'!O19)</f>
        <v/>
      </c>
      <c r="AB50" s="164"/>
      <c r="AC50" s="164"/>
      <c r="AD50" s="291"/>
      <c r="AE50" s="290"/>
      <c r="AF50" s="292"/>
      <c r="AG50" s="164"/>
      <c r="AH50" s="164"/>
      <c r="AI50" s="186" t="str">
        <f>'Personal Management'!B36</f>
        <v>7b</v>
      </c>
      <c r="AJ50" s="183" t="str">
        <f>'Personal Management'!C36</f>
        <v>Explain the different ways to borrow money.</v>
      </c>
      <c r="AK50" s="187" t="str">
        <f>IF('Personal Management'!O36="","",'Personal Management'!O36)</f>
        <v/>
      </c>
      <c r="AL50" s="164"/>
      <c r="AM50" s="164"/>
      <c r="AN50" s="186" t="str">
        <f>Swimming!B10</f>
        <v>5b</v>
      </c>
      <c r="AO50" s="183" t="str">
        <f>Swimming!C10</f>
        <v>Demonstrate survival floating for at least five minutes.</v>
      </c>
      <c r="AP50" s="187" t="str">
        <f>IF(Swimming!O10="","",Swimming!O10)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IF(Cooking!O32="","",Cooking!O32)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Life'!O20="","",'Family Life'!O20)</f>
        <v/>
      </c>
      <c r="AB51" s="164"/>
      <c r="AC51" s="164"/>
      <c r="AD51" s="186" t="str">
        <f>Lifesaving!B19</f>
        <v>7d</v>
      </c>
      <c r="AE51" s="183" t="str">
        <f>Lifesaving!C19</f>
        <v>Present a buoyant aid other than a rescue tube to the subject and use it to tow the victim to safety.</v>
      </c>
      <c r="AF51" s="187" t="str">
        <f>IF(Lifesaving!O19="","",Lifesaving!O19)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Management'!O37="","",'Personal Management'!O37)</f>
        <v/>
      </c>
      <c r="AL51" s="164"/>
      <c r="AM51" s="164"/>
      <c r="AN51" s="291" t="str">
        <f>Swimming!B11</f>
        <v>5c</v>
      </c>
      <c r="AO51" s="290" t="str">
        <f>Swimming!C11</f>
        <v>While wearing a properly fitted U.S. Coast Guard approved life jacket, demonstrate the HELP and huddle positions. Explain their purposes.</v>
      </c>
      <c r="AP51" s="292" t="str">
        <f>IF(Swimming!O11="","",Swimming!O11)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IF(Lifesaving!O20="","",Lifesaving!O20)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IF(Cooking!O33="","",Cooking!O33)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Life'!O21="","",'Family Life'!O21)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IF(Swimming!O12="","",Swimming!O12)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(2014)'!O30="", "", 'Camping (2014)'!O30)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IF(Cooking!O34="","",Cooking!O34)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Prepedness'!O40="","",'Emergency Prepedness'!O40)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Management'!O38="","",'Personal Management'!O38)</f>
        <v/>
      </c>
      <c r="AL54" s="164"/>
      <c r="AM54" s="164"/>
      <c r="AN54" s="186">
        <f>Swimming!B13</f>
        <v>6</v>
      </c>
      <c r="AO54" s="183" t="str">
        <f>Swimming!C13</f>
        <v>In water over your head, but not to exceed 10 feet, do each of the following:</v>
      </c>
      <c r="AP54" s="187" t="str">
        <f>IF(Swimming!O13="","",Swimming!O13)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IF(Lifesaving!O21="","",Lifesaving!O21)</f>
        <v/>
      </c>
      <c r="AG55" s="164"/>
      <c r="AH55" s="164"/>
      <c r="AI55" s="186" t="str">
        <f>'Personal Management'!B39</f>
        <v>7e</v>
      </c>
      <c r="AJ55" s="183" t="str">
        <f>'Personal Management'!C39</f>
        <v>Explain ways to reduce or eliminate debt.</v>
      </c>
      <c r="AK55" s="187" t="str">
        <f>IF('Personal Management'!O39="","",'Personal Management'!O39)</f>
        <v/>
      </c>
      <c r="AL55" s="164"/>
      <c r="AM55" s="164"/>
      <c r="AN55" s="186" t="str">
        <f>Swimming!B14</f>
        <v>a</v>
      </c>
      <c r="AO55" s="188" t="str">
        <f>Swimming!C14</f>
        <v>Use the feet first method of surface diving and bring an object up from the bottom.</v>
      </c>
      <c r="AP55" s="187" t="str">
        <f>IF(Swimming!O14="","",Swimming!O14)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(2014)'!O31="", "", 'Camping (2014)'!O31)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Prepedness'!O41="","",'Emergency Prepedness'!O41)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IF(Lifesaving!O22="","",Lifesaving!O22)</f>
        <v/>
      </c>
      <c r="AG56" s="164"/>
      <c r="AH56" s="164"/>
      <c r="AI56" s="291">
        <f>'Personal Management'!B40</f>
        <v>8</v>
      </c>
      <c r="AJ56" s="315" t="str">
        <f>'Personal Management'!C40</f>
        <v>Demonstrate to your merit badge counselor your understanding of time management by doing the following:</v>
      </c>
      <c r="AK56" s="292" t="str">
        <f>IF('Personal Management'!O40="","",'Personal Management'!O40)</f>
        <v/>
      </c>
      <c r="AL56" s="164"/>
      <c r="AM56" s="164"/>
      <c r="AN56" s="186" t="str">
        <f>Swimming!B15</f>
        <v>b</v>
      </c>
      <c r="AO56" s="188" t="str">
        <f>Swimming!C15</f>
        <v>Do a headfirst surface dive (pike or tuck), and bring the object up again.</v>
      </c>
      <c r="AP56" s="187" t="str">
        <f>IF(Swimming!O15="","",Swimming!O15)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(2014)'!O32="", "", 'Camping (2014)'!O32)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IF(Cooking!O35="","",Cooking!O35)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IF(Lifesaving!O23="","",Lifesaving!O23)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IF(Swimming!O16="","",Swimming!O16)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(2014)'!O33="", "", 'Camping (2014)'!O33)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Prepedness'!O42="","",'Emergency Prepedness'!O42)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Management'!O41="","",'Personal Management'!O41)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(2014)'!O34="", "", 'Camping (2014)'!O34)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IF(Cooking!O36="","",Cooking!O36)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IF(Lifesaving!O24="","",Lifesaving!O24)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IF(Swimming!O17="","",Swimming!O17)</f>
        <v/>
      </c>
      <c r="AQ59" s="63"/>
    </row>
    <row r="60" spans="4:48" x14ac:dyDescent="0.15">
      <c r="D60" s="63"/>
      <c r="E60" s="190">
        <f>'Camping (2014)'!B35</f>
        <v>5</v>
      </c>
      <c r="F60" s="197" t="str">
        <f>'Camping (2014)'!C35</f>
        <v>Plan and carry out an overnight snow camping experience.</v>
      </c>
      <c r="G60" s="191" t="str">
        <f>IF('Camping (2014)'!O35="", "", 'Camping (2014)'!O35)</f>
        <v/>
      </c>
      <c r="H60" s="63"/>
      <c r="I60" s="63"/>
      <c r="N60" s="63"/>
      <c r="O60" s="313"/>
      <c r="P60" s="315"/>
      <c r="Q60" s="314"/>
      <c r="R60" s="63"/>
      <c r="S60" s="63"/>
      <c r="T60" s="184" t="str">
        <f>'Emergency Prepedness'!B43</f>
        <v>i</v>
      </c>
      <c r="U60" s="188" t="str">
        <f>'Emergency Prepedness'!C43</f>
        <v>Crowd and traffic control.</v>
      </c>
      <c r="V60" s="185" t="str">
        <f>IF('Emergency Prepedness'!O43="","",'Emergency Prepedness'!O43)</f>
        <v/>
      </c>
      <c r="W60" s="63"/>
      <c r="X60" s="63"/>
      <c r="AB60" s="63"/>
      <c r="AC60" s="63"/>
      <c r="AD60" s="291" t="str">
        <f>Lifesaving!B25</f>
        <v>9c</v>
      </c>
      <c r="AE60" s="290" t="str">
        <f>Lifesaving!C25</f>
        <v>Perform a cross-chest carry for an exhausted, passive victim who does not respond to instructions to aid himself.</v>
      </c>
      <c r="AF60" s="292" t="str">
        <f>IF(Lifesaving!O25="","",Lifesaving!O25)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Management'!O42="","",'Personal Management'!O42)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(2014)'!O36="", "", 'Camping (2014)'!O36)</f>
        <v/>
      </c>
      <c r="H61" s="63"/>
      <c r="I61" s="63"/>
      <c r="N61" s="63"/>
      <c r="O61" s="313"/>
      <c r="P61" s="315"/>
      <c r="Q61" s="314"/>
      <c r="R61" s="63"/>
      <c r="S61" s="63"/>
      <c r="T61" s="184" t="str">
        <f>'Emergency Prepedness'!B44</f>
        <v>ii</v>
      </c>
      <c r="U61" s="188" t="str">
        <f>'Emergency Prepedness'!C44</f>
        <v>Messenger service and communication.</v>
      </c>
      <c r="V61" s="185" t="str">
        <f>IF('Emergency Prepedness'!O44="","",'Emergency Prepedness'!O44)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(2014)'!O37="", "", 'Camping (2014)'!O37)</f>
        <v/>
      </c>
      <c r="H62" s="63"/>
      <c r="I62" s="63"/>
      <c r="N62" s="63"/>
      <c r="O62" s="313"/>
      <c r="P62" s="315"/>
      <c r="Q62" s="314"/>
      <c r="R62" s="63"/>
      <c r="S62" s="63"/>
      <c r="T62" s="184" t="str">
        <f>'Emergency Prepedness'!B45</f>
        <v>iii</v>
      </c>
      <c r="U62" s="188" t="str">
        <f>'Emergency Prepedness'!C45</f>
        <v>Collection and distribution services.</v>
      </c>
      <c r="V62" s="185" t="str">
        <f>IF('Emergency Prepedness'!O45="","",'Emergency Prepedness'!O45)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IF(Lifesaving!O26="","",Lifesaving!O26)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IF(Swimming!O18="","",Swimming!O18)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(2014)'!O38="", "", 'Camping (2014)'!O38)</f>
        <v/>
      </c>
      <c r="H63" s="63"/>
      <c r="I63" s="63"/>
      <c r="N63" s="63"/>
      <c r="O63" s="184" t="str">
        <f>Cooking!B37</f>
        <v>f</v>
      </c>
      <c r="P63" s="188" t="str">
        <f>Cooking!C37</f>
        <v>Explain how you kept foods safe and free from cross-contamination.</v>
      </c>
      <c r="Q63" s="185" t="str">
        <f>IF(Cooking!O37="","",Cooking!O37)</f>
        <v/>
      </c>
      <c r="R63" s="63"/>
      <c r="S63" s="63"/>
      <c r="T63" s="184" t="str">
        <f>'Emergency Prepedness'!B46</f>
        <v>iv</v>
      </c>
      <c r="U63" s="188" t="str">
        <f>'Emergency Prepedness'!C46</f>
        <v>Group feeding, shelter, and sanitation</v>
      </c>
      <c r="V63" s="185" t="str">
        <f>IF('Emergency Prepedness'!O46="","",'Emergency Prepedness'!O46)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Management'!O43="","",'Personal Management'!O43)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IF(Cooking!O38="","",Cooking!O38)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Prepedness'!O47="","",'Emergency Prepedness'!O47)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IF(Lifesaving!O27="","",Lifesaving!O27)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Management'!O44="","",'Personal Management'!O44)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IF(Cooking!O39="","",Cooking!O39)</f>
        <v/>
      </c>
      <c r="R67" s="66"/>
      <c r="S67" s="66"/>
      <c r="T67" s="184">
        <f>'Emergency Prepedness'!B48</f>
        <v>9</v>
      </c>
      <c r="U67" s="183" t="str">
        <f>'Emergency Prepedness'!C48</f>
        <v>Do ONE of the following:</v>
      </c>
      <c r="V67" s="185" t="str">
        <f>IF('Emergency Prepedness'!O48="","",'Emergency Prepedness'!O48)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Prepedness'!O49="","",'Emergency Prepedness'!O49)</f>
        <v/>
      </c>
      <c r="W68" s="66"/>
      <c r="X68" s="66"/>
      <c r="AB68" s="66"/>
      <c r="AC68" s="66"/>
      <c r="AD68" s="186" t="str">
        <f>Lifesaving!B28</f>
        <v>11a</v>
      </c>
      <c r="AE68" s="183" t="str">
        <f>Lifesaving!C28</f>
        <v>Perform an equipment assist using a buoyant aid.</v>
      </c>
      <c r="AF68" s="187" t="str">
        <f>IF(Lifesaving!O28="","",Lifesaving!O28)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IF(Cooking!O40="","",Cooking!O40)</f>
        <v/>
      </c>
      <c r="R69" s="66"/>
      <c r="S69" s="66"/>
      <c r="T69" s="313"/>
      <c r="U69" s="315"/>
      <c r="V69" s="314"/>
      <c r="W69" s="66"/>
      <c r="X69" s="66"/>
      <c r="AB69" s="66"/>
      <c r="AC69" s="66"/>
      <c r="AD69" s="186" t="str">
        <f>Lifesaving!B29</f>
        <v>11b</v>
      </c>
      <c r="AE69" s="183" t="str">
        <f>Lifesaving!C29</f>
        <v>Perform a front approach and wrist tow.</v>
      </c>
      <c r="AF69" s="187" t="str">
        <f>IF(Lifesaving!O29="","",Lifesaving!O29)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Management'!O45="","",'Personal Management'!O45)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IF(Cooking!O41="","",Cooking!O41)</f>
        <v/>
      </c>
      <c r="R70" s="66"/>
      <c r="S70" s="66"/>
      <c r="T70" s="184" t="str">
        <f>'Emergency Prepedness'!B50</f>
        <v>b</v>
      </c>
      <c r="U70" s="188" t="str">
        <f>'Emergency Prepedness'!C50</f>
        <v>Review or develop a plan of escape for your family in case of fire in your home.</v>
      </c>
      <c r="V70" s="185" t="str">
        <f>IF('Emergency Prepedness'!O50="","",'Emergency Prepedness'!O50)</f>
        <v/>
      </c>
      <c r="W70" s="66"/>
      <c r="X70" s="66"/>
      <c r="AB70" s="66"/>
      <c r="AC70" s="66"/>
      <c r="AD70" s="186" t="str">
        <f>Lifesaving!B30</f>
        <v>11c</v>
      </c>
      <c r="AE70" s="183" t="str">
        <f>Lifesaving!C30</f>
        <v>Perform a rear approach and armpit tow.</v>
      </c>
      <c r="AF70" s="187" t="str">
        <f>IF(Lifesaving!O30="","",Lifesaving!O30)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Prepedness'!O51="","",'Emergency Prepedness'!O51)</f>
        <v/>
      </c>
      <c r="W71" s="66"/>
      <c r="X71" s="66"/>
      <c r="AB71" s="66"/>
      <c r="AC71" s="66"/>
      <c r="AD71" s="186" t="str">
        <f>Lifesaving!B31</f>
        <v>12a</v>
      </c>
      <c r="AE71" s="183" t="str">
        <f>Lifesaving!C31</f>
        <v>Recover a 10-pound weight in 8 to 10 feet of water using a feet first surface dive.</v>
      </c>
      <c r="AF71" s="187" t="str">
        <f>IF(Lifesaving!O31="","",Lifesaving!O31)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IF(Lifesaving!O32="","",Lifesaving!O32)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IF(Cooking!O42="","",Cooking!O42)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IF(Lifesaving!O33="","",Lifesaving!O33)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IF(Lifesaving!O34="","",Lifesaving!O34)</f>
        <v/>
      </c>
      <c r="AG74" s="66"/>
      <c r="AH74" s="66"/>
      <c r="AI74" s="186" t="str">
        <f>'Personal Management'!B46</f>
        <v>a</v>
      </c>
      <c r="AJ74" s="188" t="str">
        <f>'Personal Management'!C46</f>
        <v>Define the project. What is your goal?</v>
      </c>
      <c r="AK74" s="187" t="str">
        <f>IF('Personal Management'!O46="","",'Personal Management'!O46)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IF(Cooking!O43="","",Cooking!O43)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Management'!O47="","",'Personal Management'!O47)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IF(Cooking!O44="","",Cooking!O44)</f>
        <v/>
      </c>
      <c r="R76" s="66"/>
      <c r="S76" s="66"/>
      <c r="W76" s="66"/>
      <c r="X76" s="66"/>
      <c r="AB76" s="66"/>
      <c r="AC76" s="66"/>
      <c r="AD76" s="186" t="str">
        <f>Lifesaving!B35</f>
        <v>14a</v>
      </c>
      <c r="AE76" s="183" t="str">
        <f>Lifesaving!C35</f>
        <v>Explain the signs and symptoms of a spinal injury.</v>
      </c>
      <c r="AF76" s="187" t="str">
        <f>IF(Lifesaving!O35="","",Lifesaving!O35)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IF(Lifesaving!O36="","",Lifesaving!O36)</f>
        <v/>
      </c>
      <c r="AG77" s="98"/>
      <c r="AH77" s="98"/>
      <c r="AI77" s="186" t="str">
        <f>'Personal Management'!B48</f>
        <v>c</v>
      </c>
      <c r="AJ77" s="188" t="str">
        <f>'Personal Management'!C48</f>
        <v>Describe your project.</v>
      </c>
      <c r="AK77" s="187" t="str">
        <f>IF('Personal Management'!O48="","",'Personal Management'!O48)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IF(Lifesaving!O37="","",Lifesaving!O37)</f>
        <v/>
      </c>
      <c r="AG78" s="98"/>
      <c r="AH78" s="98"/>
      <c r="AI78" s="186" t="str">
        <f>'Personal Management'!B49</f>
        <v>d</v>
      </c>
      <c r="AJ78" s="188" t="str">
        <f>'Personal Management'!C49</f>
        <v>Develop a list of resources. Identify how these resources will help you achieve your goal.</v>
      </c>
      <c r="AK78" s="187" t="str">
        <f>IF('Personal Management'!O49="","",'Personal Management'!O49)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IF(Lifesaving!O38="","",Lifesaving!O38)</f>
        <v/>
      </c>
      <c r="AG79" s="98"/>
      <c r="AH79" s="98"/>
      <c r="AI79" s="186" t="str">
        <f>'Personal Management'!B50</f>
        <v>e</v>
      </c>
      <c r="AJ79" s="188" t="str">
        <f>'Personal Management'!C50</f>
        <v>Develop a budget for your project.</v>
      </c>
      <c r="AK79" s="187" t="str">
        <f>IF('Personal Management'!O50="","",'Personal Management'!O50)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IF(Cooking!O45="","",Cooking!O45)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Management'!O51="","",'Personal Management'!O51)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IF(Cooking!O46="","",Cooking!O46)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Management'!O52="","",'Personal Management'!O52)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Community'!O3="", "", 'Citizenship in the Community'!O3)</f>
        <v/>
      </c>
      <c r="H87" s="66"/>
      <c r="I87" s="66"/>
      <c r="J87" s="186">
        <f>Communication!B3</f>
        <v>1</v>
      </c>
      <c r="K87" s="195" t="str">
        <f>Communication!C3</f>
        <v>Do ONE</v>
      </c>
      <c r="L87" s="187" t="str">
        <f>IF(Communication!O3="","",Communication!O3)</f>
        <v/>
      </c>
      <c r="N87" s="66"/>
      <c r="O87" s="313" t="str">
        <f>Cooking!B47</f>
        <v>a</v>
      </c>
      <c r="P87" s="290" t="str">
        <f>Cooking!C47</f>
        <v>Create a shopping list for your meals, showing the amount of food needed to prepare and serve each meal, and the cost for each meal.</v>
      </c>
      <c r="Q87" s="314" t="str">
        <f>IF(Cooking!O47="","",Cooking!O47)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Science'!O3="","",'Environmental Science'!O3)</f>
        <v/>
      </c>
      <c r="W87" s="66"/>
      <c r="X87" s="66"/>
      <c r="Y87" s="313">
        <f>'First Aid'!B3</f>
        <v>1</v>
      </c>
      <c r="Z87" s="290" t="str">
        <f>'First Aid'!C3</f>
        <v>Satisfy your counselor that you have current knowledge of all first-aid requirements for Tenderfoot, Second Class, and First Class ranks.</v>
      </c>
      <c r="AA87" s="314" t="str">
        <f>IF('First Aid'!O3="","",'First Aid'!O3)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Fitness'!O3="","",'Personal Fitness'!O3)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IF(Sustainability!O3="","",Sustainability!O3)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IF(Communication!O4="","",Communication!O4)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IF(Cooking!O48="","",Cooking!O48)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Aid'!O4="","",'First Aid'!O4)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Science'!O4="","",'Environmental Science'!O4)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Community'!O4="", "", 'Citizenship in the Community'!O4)</f>
        <v/>
      </c>
      <c r="H91" s="81"/>
      <c r="I91" s="81"/>
      <c r="J91" s="291"/>
      <c r="K91" s="294"/>
      <c r="L91" s="292"/>
      <c r="N91" s="81"/>
      <c r="O91" s="313"/>
      <c r="P91" s="290"/>
      <c r="Q91" s="314"/>
      <c r="R91" s="81"/>
      <c r="T91" s="321"/>
      <c r="U91" s="174" t="str">
        <f>'Environmental Science'!C5</f>
        <v>• Population</v>
      </c>
      <c r="V91" s="185" t="str">
        <f>IF('Environmental Science'!O5="","",'Environmental Science'!O5)</f>
        <v/>
      </c>
      <c r="W91" s="81"/>
      <c r="Y91" s="313" t="str">
        <f>'First Aid'!B5</f>
        <v>2b</v>
      </c>
      <c r="Z91" s="290" t="str">
        <f>'First Aid'!C5</f>
        <v>Define the term triage. Explain the steps necessary to assess and handle a medical emergency until help arrives.</v>
      </c>
      <c r="AA91" s="314" t="str">
        <f>IF('First Aid'!O5="","",'First Aid'!O5)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Community'!O5="", "", 'Citizenship in the Community'!O5)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IF(Cooking!O49="","",Cooking!O49)</f>
        <v/>
      </c>
      <c r="R92" s="66"/>
      <c r="T92" s="321"/>
      <c r="U92" s="174" t="str">
        <f>'Environmental Science'!C6</f>
        <v>• Community</v>
      </c>
      <c r="V92" s="185" t="str">
        <f>IF('Environmental Science'!O6="","",'Environmental Science'!O6)</f>
        <v/>
      </c>
      <c r="W92" s="66"/>
      <c r="Y92" s="313"/>
      <c r="Z92" s="290"/>
      <c r="AA92" s="314"/>
      <c r="AD92" s="186" t="str">
        <f>'Personal Fitness'!B4</f>
        <v>i</v>
      </c>
      <c r="AE92" s="188" t="str">
        <f>'Personal Fitness'!C4</f>
        <v>Why physical exams are important.</v>
      </c>
      <c r="AF92" s="187" t="str">
        <f>IF('Personal Fitness'!O4="","",'Personal Fitness'!O4)</f>
        <v/>
      </c>
      <c r="AG92" s="66"/>
      <c r="AI92" s="186">
        <f>Sustainability!B4</f>
        <v>2</v>
      </c>
      <c r="AJ92" s="183" t="str">
        <f>Sustainability!C4</f>
        <v>Do A and either B OR C of the following:</v>
      </c>
      <c r="AK92" s="187" t="str">
        <f>IF(Sustainability!O4="","",Sustainability!O4)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Science'!O7="","",'Environmental Science'!O7)</f>
        <v/>
      </c>
      <c r="W93" s="66"/>
      <c r="Y93" s="184" t="str">
        <f>'First Aid'!B6</f>
        <v>2c</v>
      </c>
      <c r="Z93" s="183" t="str">
        <f>'First Aid'!C6</f>
        <v>Explain the standard precautions as applied to blood borne pathogens.</v>
      </c>
      <c r="AA93" s="185" t="str">
        <f>IF('First Aid'!O6="","",'First Aid'!O6)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Fitness'!O5="","",'Personal Fitness'!O5)</f>
        <v/>
      </c>
      <c r="AG93" s="66"/>
      <c r="AI93" s="186"/>
      <c r="AJ93" s="183" t="str">
        <f>Sustainability!C5</f>
        <v>Water</v>
      </c>
      <c r="AK93" s="187" t="str">
        <f>IF(Sustainability!O5="","",Sustainability!O5)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Community'!O6="", "", 'Citizenship in the Community'!O6)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IF(Communication!O5="","",Communication!O5)</f>
        <v/>
      </c>
      <c r="N94" s="66"/>
      <c r="O94" s="313"/>
      <c r="P94" s="290"/>
      <c r="Q94" s="314"/>
      <c r="R94" s="66"/>
      <c r="T94" s="321"/>
      <c r="U94" s="174" t="str">
        <f>'Environmental Science'!C8</f>
        <v>• Biosphere</v>
      </c>
      <c r="V94" s="185" t="str">
        <f>IF('Environmental Science'!O8="","",'Environmental Science'!O8)</f>
        <v/>
      </c>
      <c r="W94" s="66"/>
      <c r="Y94" s="184" t="str">
        <f>'First Aid'!B7</f>
        <v>2d</v>
      </c>
      <c r="Z94" s="183" t="str">
        <f>'First Aid'!C7</f>
        <v>Prepare a first-aid kit for your home. Display and discuss its contents with your counselor.</v>
      </c>
      <c r="AA94" s="185" t="str">
        <f>IF('First Aid'!O7="","",'First Aid'!O7)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IF(Sustainability!O6="","",Sustainability!O6)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Community'!O7="", "", 'Citizenship in the Community'!O7)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IF(Cooking!O50="","",Cooking!O50)</f>
        <v/>
      </c>
      <c r="R95" s="66"/>
      <c r="T95" s="321"/>
      <c r="U95" s="174" t="str">
        <f>'Environmental Science'!C9</f>
        <v>• Symbiosis</v>
      </c>
      <c r="V95" s="185" t="str">
        <f>IF('Environmental Science'!O9="","",'Environmental Science'!O9)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Aid'!O8="","",'First Aid'!O8)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Community'!O8="", "", 'Citizenship in the Community'!O8)</f>
        <v/>
      </c>
      <c r="H96" s="66"/>
      <c r="I96" s="66"/>
      <c r="J96" s="291"/>
      <c r="K96" s="294"/>
      <c r="L96" s="292"/>
      <c r="N96" s="66"/>
      <c r="O96" s="313"/>
      <c r="P96" s="290"/>
      <c r="Q96" s="314"/>
      <c r="R96" s="66"/>
      <c r="T96" s="321"/>
      <c r="U96" s="174" t="str">
        <f>'Environmental Science'!C10</f>
        <v>• Niche</v>
      </c>
      <c r="V96" s="185" t="str">
        <f>IF('Environmental Science'!O10="","",'Environmental Science'!O10)</f>
        <v/>
      </c>
      <c r="W96" s="66"/>
      <c r="Y96" s="313"/>
      <c r="Z96" s="290"/>
      <c r="AA96" s="314"/>
      <c r="AD96" s="186" t="str">
        <f>'Personal Fitness'!B6</f>
        <v>iii</v>
      </c>
      <c r="AE96" s="188" t="str">
        <f>'Personal Fitness'!C6</f>
        <v>Diseases that can be prevented and how.</v>
      </c>
      <c r="AF96" s="187" t="str">
        <f>IF('Personal Fitness'!O6="","",'Personal Fitness'!O6)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Science'!O11="","",'Environmental Science'!O11)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Aid'!O9="","",'First Aid'!O9)</f>
        <v/>
      </c>
      <c r="AD97" s="186" t="str">
        <f>'Personal Fitness'!B7</f>
        <v>iv</v>
      </c>
      <c r="AE97" s="188" t="str">
        <f>'Personal Fitness'!C7</f>
        <v>The seven warning signs of cancer.</v>
      </c>
      <c r="AF97" s="187" t="str">
        <f>IF('Personal Fitness'!O7="","",'Personal Fitness'!O7)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Community'!O9="", "", 'Citizenship in the Community'!O9)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IF(Cooking!O51="","",Cooking!O51)</f>
        <v/>
      </c>
      <c r="R98" s="66"/>
      <c r="T98" s="321"/>
      <c r="U98" s="174" t="str">
        <f>'Environmental Science'!C12</f>
        <v>• Conservation</v>
      </c>
      <c r="V98" s="185" t="str">
        <f>IF('Environmental Science'!O12="","",'Environmental Science'!O12)</f>
        <v/>
      </c>
      <c r="W98" s="66"/>
      <c r="Y98" s="313"/>
      <c r="Z98" s="290"/>
      <c r="AA98" s="314"/>
      <c r="AD98" s="186" t="str">
        <f>'Personal Fitness'!B8</f>
        <v>v</v>
      </c>
      <c r="AE98" s="188" t="str">
        <f>'Personal Fitness'!C8</f>
        <v>The youth risk factors that affect cardiovascular fitness in adulthood.</v>
      </c>
      <c r="AF98" s="187" t="str">
        <f>IF('Personal Fitness'!O8="","",'Personal Fitness'!O8)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Science'!O13="","",'Environmental Science'!O13)</f>
        <v/>
      </c>
      <c r="W99" s="66"/>
      <c r="Y99" s="184" t="str">
        <f>'First Aid'!B10</f>
        <v>3c</v>
      </c>
      <c r="Z99" s="183" t="str">
        <f>'First Aid'!C10</f>
        <v>Explain the use of an automated external defibrillator (AED).</v>
      </c>
      <c r="AA99" s="185" t="str">
        <f>IF('First Aid'!O10="","",'First Aid'!O10)</f>
        <v/>
      </c>
      <c r="AD99" s="291" t="str">
        <f>'Personal Fitness'!B9</f>
        <v>1b</v>
      </c>
      <c r="AE99" s="290" t="str">
        <f>'Personal Fitness'!C9</f>
        <v>Have a dental examination. Get a statement saying that your teeth have been checked and cared for. Tell how to care for your teeth.</v>
      </c>
      <c r="AF99" s="292" t="str">
        <f>IF('Personal Fitness'!O9="","",'Personal Fitness'!O9)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IF(Sustainability!O7="","",Sustainability!O7)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Community'!O10="", "", 'Citizenship in the Community'!O10)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IF(Communication!O6="","",Communication!O6)</f>
        <v/>
      </c>
      <c r="N100" s="66"/>
      <c r="O100" s="313"/>
      <c r="P100" s="290"/>
      <c r="Q100" s="314"/>
      <c r="R100" s="66"/>
      <c r="T100" s="321"/>
      <c r="U100" s="174" t="str">
        <f>'Environmental Science'!C14</f>
        <v>• Endangered species</v>
      </c>
      <c r="V100" s="185" t="str">
        <f>IF('Environmental Science'!O14="","",'Environmental Science'!O14)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Aid'!O11="","",'First Aid'!O11)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Science'!O15="","",'Environmental Science'!O15)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Fitness'!O10="","",'Personal Fitness'!O10)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Community'!O11="", "", 'Citizenship in the Community'!O11)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IF(Cooking!O52="","",Cooking!O52)</f>
        <v/>
      </c>
      <c r="R102" s="66"/>
      <c r="T102" s="321"/>
      <c r="U102" s="174" t="str">
        <f>'Environmental Science'!C16</f>
        <v>• Pollution prevention</v>
      </c>
      <c r="V102" s="185" t="str">
        <f>IF('Environmental Science'!O16="","",'Environmental Science'!O16)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Community'!O12="", "", 'Citizenship in the Community'!O12)</f>
        <v/>
      </c>
      <c r="H103" s="66"/>
      <c r="I103" s="66"/>
      <c r="J103" s="291"/>
      <c r="K103" s="294"/>
      <c r="L103" s="292"/>
      <c r="N103" s="66"/>
      <c r="O103" s="313"/>
      <c r="P103" s="290"/>
      <c r="Q103" s="314"/>
      <c r="R103" s="66"/>
      <c r="T103" s="321"/>
      <c r="U103" s="174" t="str">
        <f>'Environmental Science'!C17</f>
        <v>• Brownfield</v>
      </c>
      <c r="V103" s="185" t="str">
        <f>IF('Environmental Science'!O17="","",'Environmental Science'!O17)</f>
        <v/>
      </c>
      <c r="W103" s="66"/>
      <c r="Y103" s="313" t="str">
        <f>'First Aid'!B12</f>
        <v>3e</v>
      </c>
      <c r="Z103" s="290" t="str">
        <f>'First Aid'!C12</f>
        <v>Explain when a bee sting could be life threatening and what action should be taken for prevention and for first aid.</v>
      </c>
      <c r="AA103" s="314" t="str">
        <f>IF('First Aid'!O12="","",'First Aid'!O12)</f>
        <v/>
      </c>
      <c r="AD103" s="186" t="str">
        <f>'Personal Fitness'!B11</f>
        <v>a</v>
      </c>
      <c r="AE103" s="188" t="str">
        <f>'Personal Fitness'!C11</f>
        <v>Components of personal fitness.</v>
      </c>
      <c r="AF103" s="187" t="str">
        <f>IF('Personal Fitness'!O11="","",'Personal Fitness'!O11)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IF(Sustainability!O8="","",Sustainability!O8)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Community'!O13="", "", 'Citizenship in the Community'!O13)</f>
        <v/>
      </c>
      <c r="H104" s="66"/>
      <c r="I104" s="66"/>
      <c r="J104" s="291"/>
      <c r="K104" s="294"/>
      <c r="L104" s="292"/>
      <c r="N104" s="66"/>
      <c r="O104" s="313"/>
      <c r="P104" s="290"/>
      <c r="Q104" s="314"/>
      <c r="R104" s="66"/>
      <c r="T104" s="321"/>
      <c r="U104" s="174" t="str">
        <f>'Environmental Science'!C18</f>
        <v>• Ozone</v>
      </c>
      <c r="V104" s="185" t="str">
        <f>IF('Environmental Science'!O18="","",'Environmental Science'!O18)</f>
        <v/>
      </c>
      <c r="W104" s="66"/>
      <c r="Y104" s="313"/>
      <c r="Z104" s="290"/>
      <c r="AA104" s="314"/>
      <c r="AD104" s="186" t="str">
        <f>'Personal Fitness'!B12</f>
        <v>b</v>
      </c>
      <c r="AE104" s="188" t="str">
        <f>'Personal Fitness'!C12</f>
        <v>Reasons for being fit in all components.</v>
      </c>
      <c r="AF104" s="187" t="str">
        <f>IF('Personal Fitness'!O12="","",'Personal Fitness'!O12)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IF(Communication!O7="","",Communication!O7)</f>
        <v/>
      </c>
      <c r="N105" s="66"/>
      <c r="R105" s="66"/>
      <c r="T105" s="321"/>
      <c r="U105" s="174" t="str">
        <f>'Environmental Science'!C19</f>
        <v>• Watershed</v>
      </c>
      <c r="V105" s="185" t="str">
        <f>IF('Environmental Science'!O19="","",'Environmental Science'!O19)</f>
        <v/>
      </c>
      <c r="W105" s="66"/>
      <c r="Y105" s="313" t="str">
        <f>'First Aid'!B13</f>
        <v>3f</v>
      </c>
      <c r="Z105" s="290" t="str">
        <f>'First Aid'!C13</f>
        <v>Explain the symptoms of heatstroke and what action should be taken for first aid and for prevention.</v>
      </c>
      <c r="AA105" s="314" t="str">
        <f>IF('First Aid'!O13="","",'First Aid'!O13)</f>
        <v/>
      </c>
      <c r="AD105" s="186" t="str">
        <f>'Personal Fitness'!B13</f>
        <v>c</v>
      </c>
      <c r="AE105" s="188" t="str">
        <f>'Personal Fitness'!C13</f>
        <v>What it means to be mentally healthy.</v>
      </c>
      <c r="AF105" s="187" t="str">
        <f>IF('Personal Fitness'!O13="","",'Personal Fitness'!O13)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Science'!O20="","",'Environmental Science'!O20)</f>
        <v/>
      </c>
      <c r="W106" s="66"/>
      <c r="Y106" s="313"/>
      <c r="Z106" s="290"/>
      <c r="AA106" s="314"/>
      <c r="AD106" s="186" t="str">
        <f>'Personal Fitness'!B14</f>
        <v>d</v>
      </c>
      <c r="AE106" s="188" t="str">
        <f>'Personal Fitness'!C14</f>
        <v>What it means to be physically healthy and fit.</v>
      </c>
      <c r="AF106" s="187" t="str">
        <f>IF('Personal Fitness'!O14="","",'Personal Fitness'!O14)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Community'!O14="", "", 'Citizenship in the Community'!O14)</f>
        <v/>
      </c>
      <c r="H107" s="66"/>
      <c r="I107" s="66"/>
      <c r="J107" s="291"/>
      <c r="K107" s="294"/>
      <c r="L107" s="292"/>
      <c r="N107" s="66"/>
      <c r="O107" s="299"/>
      <c r="P107" s="299"/>
      <c r="Q107" s="299"/>
      <c r="R107" s="66"/>
      <c r="T107" s="321"/>
      <c r="U107" s="174" t="str">
        <f>'Environmental Science'!C21</f>
        <v>• Nonpoint source</v>
      </c>
      <c r="V107" s="185" t="str">
        <f>IF('Environmental Science'!O21="","",'Environmental Science'!O21)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Aid'!O14="","",'First Aid'!O14)</f>
        <v/>
      </c>
      <c r="AD107" s="186" t="str">
        <f>'Personal Fitness'!B15</f>
        <v>e</v>
      </c>
      <c r="AE107" s="188" t="str">
        <f>'Personal Fitness'!C15</f>
        <v>What it means to be socially healthy. Discuss your activity in the areas of healthy social fitness.</v>
      </c>
      <c r="AF107" s="187" t="str">
        <f>IF('Personal Fitness'!O15="","",'Personal Fitness'!O15)</f>
        <v/>
      </c>
      <c r="AG107" s="66"/>
      <c r="AI107" s="186"/>
      <c r="AJ107" s="183" t="str">
        <f>Sustainability!C9</f>
        <v>Food</v>
      </c>
      <c r="AK107" s="187" t="str">
        <f>IF(Sustainability!O9="","",Sustainability!O9)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Community'!O15="", "", 'Citizenship in the Community'!O15)</f>
        <v/>
      </c>
      <c r="H108" s="66"/>
      <c r="I108" s="66"/>
      <c r="J108" s="186">
        <f>Communication!B8</f>
        <v>2</v>
      </c>
      <c r="K108" s="195" t="str">
        <f>Communication!C8</f>
        <v>Do ONE</v>
      </c>
      <c r="L108" s="187" t="str">
        <f>IF(Communication!O8="","",Communication!O8)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IF(Cycling!O3="","",Cycling!O3)</f>
        <v/>
      </c>
      <c r="R108" s="66"/>
      <c r="T108" s="321"/>
      <c r="U108" s="174" t="str">
        <f>'Environmental Science'!C22</f>
        <v>• Hybrid vehicle</v>
      </c>
      <c r="V108" s="185" t="str">
        <f>IF('Environmental Science'!O22="","",'Environmental Science'!O22)</f>
        <v/>
      </c>
      <c r="W108" s="66"/>
      <c r="Y108" s="313"/>
      <c r="Z108" s="290"/>
      <c r="AA108" s="314"/>
      <c r="AD108" s="186" t="str">
        <f>'Personal Fitness'!B16</f>
        <v>f</v>
      </c>
      <c r="AE108" s="188" t="str">
        <f>'Personal Fitness'!C16</f>
        <v>What you can do to prevent social, emotional, or mental problems.</v>
      </c>
      <c r="AF108" s="187" t="str">
        <f>IF('Personal Fitness'!O16="","",'Personal Fitness'!O16)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IF(Sustainability!O10="","",Sustainability!O10)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IF(Communication!O9="","",Communication!O9)</f>
        <v/>
      </c>
      <c r="N109" s="66"/>
      <c r="O109" s="313"/>
      <c r="P109" s="290"/>
      <c r="Q109" s="314"/>
      <c r="R109" s="66"/>
      <c r="T109" s="322"/>
      <c r="U109" s="174" t="str">
        <f>'Environmental Science'!C23</f>
        <v>• Fuel cell</v>
      </c>
      <c r="V109" s="185" t="str">
        <f>IF('Environmental Science'!O23="","",'Environmental Science'!O23)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Fitness'!O17="","",'Personal Fitness'!O17)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Science'!O24="","",'Environmental Science'!O24)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Aid'!O15="","",'First Aid'!O15)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IF(Cycling!O4="","",Cycling!O4)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Science'!O25="","",'Environmental Science'!O25)</f>
        <v/>
      </c>
      <c r="Y111" s="313"/>
      <c r="Z111" s="290"/>
      <c r="AA111" s="314"/>
      <c r="AD111" s="186" t="str">
        <f>'Personal Fitness'!B18</f>
        <v>3b</v>
      </c>
      <c r="AE111" s="183" t="str">
        <f>'Personal Fitness'!C18</f>
        <v>Are you immunized and vaccinated according to the advice of your health-care provider?</v>
      </c>
      <c r="AF111" s="187" t="str">
        <f>IF('Personal Fitness'!O18="","",'Personal Fitness'!O18)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IF(Sustainability!O11="","",Sustainability!O11)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Community'!O16="", "", 'Citizenship in the Community'!O16)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IF(Communication!O10="","",Communication!O10)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Fitness'!O19="","",'Personal Fitness'!O19)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Science'!O26="","",'Environmental Science'!O26)</f>
        <v/>
      </c>
      <c r="W113" s="66"/>
      <c r="Y113" s="313" t="str">
        <f>'First Aid'!B16</f>
        <v>5a</v>
      </c>
      <c r="Z113" s="290" t="str">
        <f>'First Aid'!C16</f>
        <v>Describe the symptoms, proper first-aid procedures, and possible prevention measures for hypothermia</v>
      </c>
      <c r="AA113" s="314" t="str">
        <f>IF('First Aid'!O16="","",'First Aid'!O16)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Community'!O17="", "", 'Citizenship in the Community'!O17)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Fitness'!O20="","",'Personal Fitness'!O20)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IF(Sustainability!O12="","",Sustainability!O12)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IF(Communication!O11="","",Communication!O11)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IF(Cycling!O5="","",Cycling!O5)</f>
        <v/>
      </c>
      <c r="R115" s="66"/>
      <c r="T115" s="184" t="str">
        <f>'Environmental Science'!B27</f>
        <v>A3</v>
      </c>
      <c r="U115" s="183" t="str">
        <f>'Environmental Science'!C27</f>
        <v>Discuss what is an ecosystem. Tell how it is maintained in nature and how it survives.</v>
      </c>
      <c r="V115" s="185" t="str">
        <f>IF('Environmental Science'!O27="","",'Environmental Science'!O27)</f>
        <v/>
      </c>
      <c r="W115" s="66"/>
      <c r="Y115" s="313" t="str">
        <f>'First Aid'!B17</f>
        <v>5b</v>
      </c>
      <c r="Z115" s="290" t="str">
        <f>'First Aid'!C17</f>
        <v>Describe the symptoms, proper first-aid procedures, and possible prevention measures for convulsion/seizure</v>
      </c>
      <c r="AA115" s="314" t="str">
        <f>IF('First Aid'!O17="","",'First Aid'!O17)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Community'!O18="", "", 'Citizenship in the Community'!O18)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IF(Communication!O12="","",Communication!O12)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Science'!O28="","",'Environmental Science'!O28)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Fitness'!O21="","",'Personal Fitness'!O21)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Community'!O19="", "", 'Citizenship in the Community'!O19)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IF(Cycling!O6="","",Cycling!O6)</f>
        <v/>
      </c>
      <c r="R117" s="63"/>
      <c r="T117" s="313"/>
      <c r="U117" s="290"/>
      <c r="V117" s="314"/>
      <c r="W117" s="63"/>
      <c r="Y117" s="313" t="str">
        <f>'First Aid'!B18</f>
        <v>5c</v>
      </c>
      <c r="Z117" s="290" t="str">
        <f>'First Aid'!C18</f>
        <v>Describe the symptoms, proper first-aid procedures, and possible prevention measures for frostbite</v>
      </c>
      <c r="AA117" s="314" t="str">
        <f>IF('First Aid'!O18="","",'First Aid'!O18)</f>
        <v/>
      </c>
      <c r="AD117" s="291"/>
      <c r="AE117" s="290"/>
      <c r="AF117" s="292"/>
      <c r="AG117" s="63"/>
      <c r="AI117" s="186"/>
      <c r="AJ117" s="183" t="str">
        <f>Sustainability!C13</f>
        <v>Community</v>
      </c>
      <c r="AK117" s="187" t="str">
        <f>IF(Sustainability!O13="","",Sustainability!O13)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Science'!O29="","",'Environmental Science'!O29)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Fitness'!O22="","",'Personal Fitness'!O22)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IF(Sustainability!O14="","",Sustainability!O14)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IF(Cycling!O7="","",Cycling!O7)</f>
        <v/>
      </c>
      <c r="R119" s="63"/>
      <c r="T119" s="313"/>
      <c r="U119" s="290"/>
      <c r="V119" s="314"/>
      <c r="W119" s="63"/>
      <c r="Y119" s="313" t="str">
        <f>'First Aid'!B19</f>
        <v>5d</v>
      </c>
      <c r="Z119" s="290" t="str">
        <f>'First Aid'!C19</f>
        <v>Describe the symptoms, proper first-aid procedures, and possible prevention measures for dehydration</v>
      </c>
      <c r="AA119" s="314" t="str">
        <f>IF('First Aid'!O19="","",'First Aid'!O19)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Fitness'!O23="","",'Personal Fitness'!O23)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Community'!O20="", "", 'Citizenship in the Community'!O20)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IF(Communication!O13="","",Communication!O13)</f>
        <v/>
      </c>
      <c r="N121" s="63"/>
      <c r="O121" s="184" t="str">
        <f>Cycling!B8</f>
        <v>3a</v>
      </c>
      <c r="P121" s="183" t="str">
        <f>Cycling!C8</f>
        <v>Show all points that need regular lubrication</v>
      </c>
      <c r="Q121" s="185" t="str">
        <f>IF(Cycling!O8="","",Cycling!O8)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Aid'!O20="","",'First Aid'!O20)</f>
        <v/>
      </c>
      <c r="AD121" s="186" t="str">
        <f>'Personal Fitness'!B24</f>
        <v>3h</v>
      </c>
      <c r="AE121" s="183" t="str">
        <f>'Personal Fitness'!C24</f>
        <v>Do you sleep well at night and wake up feeling ready to start the new day?</v>
      </c>
      <c r="AF121" s="187" t="str">
        <f>IF('Personal Fitness'!O24="","",'Personal Fitness'!O24)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IF(Cycling!O9="","",Cycling!O9)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Science'!O30="","",'Environmental Science'!O30)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Fitness'!O25="","",'Personal Fitness'!O25)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IF(Sustainability!O15="","",Sustainability!O15)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IF(Cycling!O10="","",Cycling!O10)</f>
        <v/>
      </c>
      <c r="R123" s="63"/>
      <c r="T123" s="313"/>
      <c r="U123" s="290"/>
      <c r="V123" s="314"/>
      <c r="W123" s="63"/>
      <c r="Y123" s="184" t="str">
        <f>'First Aid'!B21</f>
        <v>5f</v>
      </c>
      <c r="Z123" s="183" t="str">
        <f>'First Aid'!C21</f>
        <v>Describe the symptoms, proper first-aid procedures, and possible prevention measures for burns</v>
      </c>
      <c r="AA123" s="185" t="str">
        <f>IF('First Aid'!O21="","",'First Aid'!O21)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IF(Cycling!O11="","",Cycling!O11)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Science'!O31="","",'Environmental Science'!O31)</f>
        <v/>
      </c>
      <c r="W124" s="63"/>
      <c r="Y124" s="313" t="str">
        <f>'First Aid'!B22</f>
        <v>5g</v>
      </c>
      <c r="Z124" s="290" t="str">
        <f>'First Aid'!C22</f>
        <v>Describe the symptoms, proper first-aid procedures, and possible prevention measures for abdominal pain</v>
      </c>
      <c r="AA124" s="314" t="str">
        <f>IF('First Aid'!O22="","",'First Aid'!O22)</f>
        <v/>
      </c>
      <c r="AD124" s="186" t="str">
        <f>'Personal Fitness'!B26</f>
        <v>3j</v>
      </c>
      <c r="AE124" s="183" t="str">
        <f>'Personal Fitness'!C26</f>
        <v>Do you spend quality time with your family and friends in social and recreational activities?</v>
      </c>
      <c r="AF124" s="187" t="str">
        <f>IF('Personal Fitness'!O26="","",'Personal Fitness'!O26)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IF(Communication!O14="","",Communication!O14)</f>
        <v/>
      </c>
      <c r="N125" s="63"/>
      <c r="O125" s="313">
        <f>Cycling!B12</f>
        <v>5</v>
      </c>
      <c r="P125" s="290" t="str">
        <f>Cycling!C12</f>
        <v>Show how to repair a flat by removing the tire, replacing or patching the tube, and remounting the tire.</v>
      </c>
      <c r="Q125" s="314" t="str">
        <f>IF(Cycling!O12="","",Cycling!O12)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Fitness'!O27="","",'Personal Fitness'!O27)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IF(Sustainability!O16="","",Sustainability!O16)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Science'!O32="","",'Environmental Science'!O32)</f>
        <v/>
      </c>
      <c r="Y126" s="313" t="str">
        <f>'First Aid'!B23</f>
        <v>5h</v>
      </c>
      <c r="Z126" s="290" t="str">
        <f>'First Aid'!C23</f>
        <v>Describe the symptoms, proper first-aid procedures, and possible prevention measures for loosened teeth</v>
      </c>
      <c r="AA126" s="314" t="str">
        <f>IF('First Aid'!O23="","",'First Aid'!O23)</f>
        <v/>
      </c>
      <c r="AD126" s="186" t="str">
        <f>'Personal Fitness'!B28</f>
        <v>4a</v>
      </c>
      <c r="AE126" s="183" t="str">
        <f>'Personal Fitness'!C28</f>
        <v>Explain the components of physical fitness.</v>
      </c>
      <c r="AF126" s="187" t="str">
        <f>IF('Personal Fitness'!O28="","",'Personal Fitness'!O28)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IF(Cycling!O13="","",Cycling!O13)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Fitness'!O29="","",'Personal Fitness'!O29)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Nation'!O3="", "", 'Citizenship in the Nation'!O3)</f>
        <v/>
      </c>
      <c r="J128" s="186">
        <f>Communication!B15</f>
        <v>7</v>
      </c>
      <c r="K128" s="195" t="str">
        <f>Communication!C15</f>
        <v>Do ONE</v>
      </c>
      <c r="L128" s="187" t="str">
        <f>IF(Communication!O15="","",Communication!O15)</f>
        <v/>
      </c>
      <c r="O128" s="313">
        <f>Cycling!B14</f>
        <v>7</v>
      </c>
      <c r="P128" s="290" t="str">
        <f>Cycling!C14</f>
        <v>Using the BSA buddy system, complete all the requirements for ONE of the following options: road biking OR mountain biking</v>
      </c>
      <c r="Q128" s="314" t="str">
        <f>IF(Cycling!O14="","",Cycling!O14)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Science'!O33="","",'Environmental Science'!O33)</f>
        <v/>
      </c>
      <c r="Y128" s="313" t="str">
        <f>'First Aid'!B24</f>
        <v>5i</v>
      </c>
      <c r="Z128" s="290" t="str">
        <f>'First Aid'!C24</f>
        <v>Describe the symptoms, proper first-aid procedures, and possible prevention measures for knocked out tooth</v>
      </c>
      <c r="AA128" s="314" t="str">
        <f>IF('First Aid'!O24="","",'First Aid'!O24)</f>
        <v/>
      </c>
      <c r="AD128" s="186" t="str">
        <f>'Personal Fitness'!B30</f>
        <v>4c</v>
      </c>
      <c r="AE128" s="183" t="str">
        <f>'Personal Fitness'!C30</f>
        <v>Explain the need to have a balance in all four components of physical fitness.</v>
      </c>
      <c r="AF128" s="187" t="str">
        <f>IF('Personal Fitness'!O30="","",'Personal Fitness'!O30)</f>
        <v/>
      </c>
      <c r="AI128" s="186"/>
      <c r="AJ128" s="183" t="str">
        <f>Sustainability!C17</f>
        <v>Energy</v>
      </c>
      <c r="AK128" s="187" t="str">
        <f>IF(Sustainability!O17="","",Sustainability!O17)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IF(Communication!O16="","",Communication!O16)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Fitness'!O31="","",'Personal Fitness'!O31)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IF(Sustainability!O18="","",Sustainability!O18)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Nation'!O4="", "", 'Citizenship in the Nation'!O4)</f>
        <v/>
      </c>
      <c r="H130" s="2"/>
      <c r="I130" s="2"/>
      <c r="J130" s="291"/>
      <c r="K130" s="294"/>
      <c r="L130" s="292"/>
      <c r="N130" s="2"/>
      <c r="O130" s="184" t="str">
        <f>Cycling!B15</f>
        <v>7A</v>
      </c>
      <c r="P130" s="183" t="str">
        <f>Cycling!C15</f>
        <v>Road Biking</v>
      </c>
      <c r="Q130" s="185" t="str">
        <f>IF(Cycling!O15="","",Cycling!O15)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Aid'!O25="","",'First Aid'!O25)</f>
        <v/>
      </c>
      <c r="AB130" s="2"/>
      <c r="AC130" s="2"/>
      <c r="AD130" s="186" t="str">
        <f>'Personal Fitness'!B32</f>
        <v>5a</v>
      </c>
      <c r="AE130" s="183" t="str">
        <f>'Personal Fitness'!C32</f>
        <v>Explain the importance of good nutrition.</v>
      </c>
      <c r="AF130" s="187" t="str">
        <f>IF('Personal Fitness'!O32="","",'Personal Fitness'!O32)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Nation'!O5="", "", 'Citizenship in the Nation'!O5)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IF(Communication!O17="","",Communication!O17)</f>
        <v/>
      </c>
      <c r="N131" s="2"/>
      <c r="O131" s="184">
        <f>Cycling!B16</f>
        <v>1</v>
      </c>
      <c r="P131" s="188" t="str">
        <f>Cycling!C16</f>
        <v>Take a road test with your counselor and demonstrate the following:</v>
      </c>
      <c r="Q131" s="185" t="str">
        <f>IF(Cycling!O16="","",Cycling!O16)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Science'!O34="","",'Environmental Science'!O34)</f>
        <v/>
      </c>
      <c r="W131" s="2"/>
      <c r="X131" s="2"/>
      <c r="Y131" s="313"/>
      <c r="Z131" s="290"/>
      <c r="AA131" s="314"/>
      <c r="AB131" s="2"/>
      <c r="AC131" s="2"/>
      <c r="AD131" s="186" t="str">
        <f>'Personal Fitness'!B33</f>
        <v>5b</v>
      </c>
      <c r="AE131" s="183" t="str">
        <f>'Personal Fitness'!C33</f>
        <v>Explain what good nutrition means to you.</v>
      </c>
      <c r="AF131" s="187" t="str">
        <f>IF('Personal Fitness'!O33="","",'Personal Fitness'!O33)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IF(Cycling!O17="","",Cycling!O17)</f>
        <v/>
      </c>
      <c r="R132" s="2"/>
      <c r="S132" s="2"/>
      <c r="T132" s="313"/>
      <c r="U132" s="290"/>
      <c r="V132" s="314"/>
      <c r="W132" s="2"/>
      <c r="X132" s="2"/>
      <c r="Y132" s="184">
        <f>'First Aid'!B26</f>
        <v>6</v>
      </c>
      <c r="Z132" s="183" t="str">
        <f>'First Aid'!C26</f>
        <v>Do TWO of the following</v>
      </c>
      <c r="AA132" s="185" t="str">
        <f>IF('First Aid'!O26="","",'First Aid'!O26)</f>
        <v/>
      </c>
      <c r="AB132" s="2"/>
      <c r="AC132" s="2"/>
      <c r="AD132" s="186" t="str">
        <f>'Personal Fitness'!B34</f>
        <v>5c</v>
      </c>
      <c r="AE132" s="183" t="str">
        <f>'Personal Fitness'!C34</f>
        <v>Explain how good nutrition is related to the other components of personal fitness.</v>
      </c>
      <c r="AF132" s="187" t="str">
        <f>IF('Personal Fitness'!O34="","",'Personal Fitness'!O34)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IF(Cycling!O18="","",Cycling!O18)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Aid'!O27="","",'First Aid'!O27)</f>
        <v/>
      </c>
      <c r="AB133" s="2"/>
      <c r="AC133" s="2"/>
      <c r="AD133" s="186" t="str">
        <f>'Personal Fitness'!B35</f>
        <v>5d</v>
      </c>
      <c r="AE133" s="183" t="str">
        <f>'Personal Fitness'!C35</f>
        <v>Explain the three components of a sound weight (fat) control program.</v>
      </c>
      <c r="AF133" s="187" t="str">
        <f>IF('Personal Fitness'!O35="","",'Personal Fitness'!O35)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Nation'!O6="", "", 'Citizenship in the Nation'!O6)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Science'!O35="","",'Environmental Science'!O35)</f>
        <v/>
      </c>
      <c r="W134" s="2"/>
      <c r="X134" s="2"/>
      <c r="Y134" s="313"/>
      <c r="Z134" s="315"/>
      <c r="AA134" s="314"/>
      <c r="AB134" s="2"/>
      <c r="AC134" s="2"/>
      <c r="AD134" s="291">
        <f>'Personal Fitness'!B36</f>
        <v>6</v>
      </c>
      <c r="AE134" s="183" t="str">
        <f>'Personal Fitness'!C36</f>
        <v>Record your abilities on the following tests:</v>
      </c>
      <c r="AF134" s="187" t="str">
        <f>IF('Personal Fitness'!O36="","",'Personal Fitness'!O36)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IF(Sustainability!O19="","",Sustainability!O19)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IF(Cycling!O19="","",Cycling!O19)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Aid'!O28="","",'First Aid'!O28)</f>
        <v/>
      </c>
      <c r="AB135" s="2"/>
      <c r="AC135" s="2"/>
      <c r="AD135" s="291"/>
      <c r="AE135" s="183" t="str">
        <f>'Personal Fitness'!C37</f>
        <v>Aerobic - run 9 minutes OR 1 mile.</v>
      </c>
      <c r="AF135" s="187" t="str">
        <f>IF('Personal Fitness'!O37="","",'Personal Fitness'!O37)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Nation'!O7="", "", 'Citizenship in the Nation'!O7)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IF(Communication!O18="","",Communication!O18)</f>
        <v/>
      </c>
      <c r="N136" s="2"/>
      <c r="O136" s="184" t="str">
        <f>Cycling!B20</f>
        <v>d</v>
      </c>
      <c r="P136" s="198" t="str">
        <f>Cycling!C20</f>
        <v>Demonstrate appropriate actions at a right-turn only lane when you are continuing straight.</v>
      </c>
      <c r="Q136" s="185" t="str">
        <f>IF(Cycling!O20="","",Cycling!O20)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Science'!O36="","",'Environmental Science'!O36)</f>
        <v/>
      </c>
      <c r="W136" s="2"/>
      <c r="X136" s="2"/>
      <c r="Y136" s="313"/>
      <c r="Z136" s="315"/>
      <c r="AA136" s="314"/>
      <c r="AB136" s="2"/>
      <c r="AC136" s="2"/>
      <c r="AD136" s="291"/>
      <c r="AE136" s="183" t="str">
        <f>'Personal Fitness'!C38</f>
        <v>Flexibility - Distance stretched on 4th attempt of a sit and reach.</v>
      </c>
      <c r="AF136" s="187" t="str">
        <f>IF('Personal Fitness'!O38="","",'Personal Fitness'!O38)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IF(Cycling!O21="","",Cycling!O21)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Aid'!O29="","",'First Aid'!O29)</f>
        <v/>
      </c>
      <c r="AB137" s="2"/>
      <c r="AC137" s="2"/>
      <c r="AD137" s="291"/>
      <c r="AE137" s="183" t="str">
        <f>'Personal Fitness'!C39</f>
        <v>Strength - Sit-ups done correctly in 60 seconds.</v>
      </c>
      <c r="AF137" s="187" t="str">
        <f>IF('Personal Fitness'!O39="","",'Personal Fitness'!O39)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Nation'!O8="", "", 'Citizenship in the Nation'!O8)</f>
        <v/>
      </c>
      <c r="H138" s="2"/>
      <c r="I138" s="2"/>
      <c r="J138" s="291"/>
      <c r="K138" s="294"/>
      <c r="L138" s="292"/>
      <c r="N138" s="2"/>
      <c r="O138" s="184" t="str">
        <f>Cycling!B22</f>
        <v>f</v>
      </c>
      <c r="P138" s="198" t="str">
        <f>Cycling!C22</f>
        <v>Cross railroad tracks properly.</v>
      </c>
      <c r="Q138" s="185" t="str">
        <f>IF(Cycling!O22="","",Cycling!O22)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Science'!O37="","",'Environmental Science'!O37)</f>
        <v/>
      </c>
      <c r="W138" s="2"/>
      <c r="X138" s="2"/>
      <c r="Y138" s="313"/>
      <c r="Z138" s="315"/>
      <c r="AA138" s="314"/>
      <c r="AB138" s="2"/>
      <c r="AC138" s="2"/>
      <c r="AD138" s="291"/>
      <c r="AE138" s="183" t="str">
        <f>'Personal Fitness'!C40</f>
        <v>Strength - Pull-ups done correctly in 60 seconds.</v>
      </c>
      <c r="AF138" s="187" t="str">
        <f>IF('Personal Fitness'!O40="","",'Personal Fitness'!O40)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IF(Communication!O19="","",Communication!O19)</f>
        <v/>
      </c>
      <c r="N139" s="2"/>
      <c r="O139" s="184">
        <f>Cycling!B23</f>
        <v>2</v>
      </c>
      <c r="P139" s="188" t="str">
        <f>Cycling!C23</f>
        <v>Avoiding main highways, take the following rides:</v>
      </c>
      <c r="Q139" s="185" t="str">
        <f>IF(Cycling!O23="","",Cycling!O23)</f>
        <v/>
      </c>
      <c r="R139" s="2"/>
      <c r="S139" s="2"/>
      <c r="T139" s="313"/>
      <c r="U139" s="290"/>
      <c r="V139" s="314"/>
      <c r="W139" s="2"/>
      <c r="X139" s="2"/>
      <c r="Y139" s="184">
        <f>'First Aid'!B30</f>
        <v>7</v>
      </c>
      <c r="Z139" s="183" t="str">
        <f>'First Aid'!C30</f>
        <v>Teach another Scout a first-aid skill selected by your counselor.</v>
      </c>
      <c r="AA139" s="185" t="str">
        <f>IF('First Aid'!O30="","",'First Aid'!O30)</f>
        <v/>
      </c>
      <c r="AB139" s="2"/>
      <c r="AC139" s="2"/>
      <c r="AD139" s="291"/>
      <c r="AE139" s="183" t="str">
        <f>'Personal Fitness'!C41</f>
        <v>Strength - Push-ups done correctly in 60 seconds.</v>
      </c>
      <c r="AF139" s="187" t="str">
        <f>IF('Personal Fitness'!O41="","",'Personal Fitness'!O41)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IF(Sustainability!O20="","",Sustainability!O20)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IF(Cycling!O24="","",Cycling!O24)</f>
        <v/>
      </c>
      <c r="R140" s="2"/>
      <c r="S140" s="2"/>
      <c r="T140" s="313"/>
      <c r="U140" s="290"/>
      <c r="V140" s="314"/>
      <c r="W140" s="2"/>
      <c r="X140" s="2"/>
      <c r="Y140" s="109"/>
      <c r="Z140" s="181"/>
      <c r="AA140" s="98"/>
      <c r="AB140" s="2"/>
      <c r="AC140" s="2"/>
      <c r="AD140" s="291"/>
      <c r="AE140" s="183" t="str">
        <f>'Personal Fitness'!C42</f>
        <v>Body Composition - right arm.</v>
      </c>
      <c r="AF140" s="187" t="str">
        <f>IF('Personal Fitness'!O42="","",'Personal Fitness'!O42)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Nation'!O9="", "", 'Citizenship in the Nation'!O9)</f>
        <v/>
      </c>
      <c r="H141" s="2"/>
      <c r="I141" s="2"/>
      <c r="J141" s="291"/>
      <c r="K141" s="295"/>
      <c r="L141" s="292"/>
      <c r="N141" s="2"/>
      <c r="O141" s="184" t="str">
        <f>Cycling!B25</f>
        <v>b</v>
      </c>
      <c r="P141" s="198" t="str">
        <f>Cycling!C25</f>
        <v>Two of 15 miles each.</v>
      </c>
      <c r="Q141" s="185" t="str">
        <f>IF(Cycling!O25="","",Cycling!O25)</f>
        <v/>
      </c>
      <c r="R141" s="2"/>
      <c r="S141" s="2"/>
      <c r="T141" s="313"/>
      <c r="U141" s="290"/>
      <c r="V141" s="314"/>
      <c r="W141" s="2"/>
      <c r="X141" s="2"/>
      <c r="Y141" s="109"/>
      <c r="Z141" s="181"/>
      <c r="AA141" s="98"/>
      <c r="AB141" s="2"/>
      <c r="AC141" s="2"/>
      <c r="AD141" s="291"/>
      <c r="AE141" s="183" t="str">
        <f>'Personal Fitness'!C43</f>
        <v>Body Composition - shoulders.</v>
      </c>
      <c r="AF141" s="187" t="str">
        <f>IF('Personal Fitness'!O43="","",'Personal Fitness'!O43)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IF(Communication!O20="","",Communication!O20)</f>
        <v/>
      </c>
      <c r="N142" s="2"/>
      <c r="O142" s="184" t="str">
        <f>Cycling!B26</f>
        <v>c</v>
      </c>
      <c r="P142" s="198" t="str">
        <f>Cycling!C26</f>
        <v>Two of 25 miles each.</v>
      </c>
      <c r="Q142" s="185" t="str">
        <f>IF(Cycling!O26="","",Cycling!O26)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Science'!O38="","",'Environmental Science'!O38)</f>
        <v/>
      </c>
      <c r="W142" s="2"/>
      <c r="X142" s="2"/>
      <c r="Y142" s="109"/>
      <c r="Z142" s="181"/>
      <c r="AA142" s="98"/>
      <c r="AB142" s="2"/>
      <c r="AC142" s="2"/>
      <c r="AD142" s="291"/>
      <c r="AE142" s="183" t="str">
        <f>'Personal Fitness'!C44</f>
        <v>Body Composition - chest.</v>
      </c>
      <c r="AF142" s="187" t="str">
        <f>IF('Personal Fitness'!O44="","",'Personal Fitness'!O44)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IF(Cycling!O27="","",Cycling!O27)</f>
        <v/>
      </c>
      <c r="R143" s="2"/>
      <c r="S143" s="2"/>
      <c r="T143" s="313"/>
      <c r="U143" s="290"/>
      <c r="V143" s="314"/>
      <c r="W143" s="2"/>
      <c r="X143" s="2"/>
      <c r="Y143" s="109"/>
      <c r="Z143" s="181"/>
      <c r="AA143" s="98"/>
      <c r="AB143" s="2"/>
      <c r="AC143" s="2"/>
      <c r="AD143" s="291"/>
      <c r="AE143" s="183" t="str">
        <f>'Personal Fitness'!C45</f>
        <v>Body Composition - abdomen.</v>
      </c>
      <c r="AF143" s="187" t="str">
        <f>IF('Personal Fitness'!O45="","",'Personal Fitness'!O45)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Nation'!O10="", "", 'Citizenship in the Nation'!O10)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IF(Cycling!O28="","",Cycling!O28)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Fitness'!O46="","",'Personal Fitness'!O46)</f>
        <v/>
      </c>
      <c r="AG144" s="2"/>
      <c r="AH144" s="2"/>
      <c r="AI144" s="186"/>
      <c r="AJ144" s="183" t="str">
        <f>Sustainability!C21</f>
        <v>Stuff</v>
      </c>
      <c r="AK144" s="187" t="str">
        <f>IF(Sustainability!O21="","",Sustainability!O21)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Science'!O39="","",'Environmental Science'!O39)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Fitness'!O47="","",'Personal Fitness'!O47)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IF(Sustainability!O22="","",Sustainability!O22)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IF(Cycling!O29="","",Cycling!O29)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Nation'!O11="", "", 'Citizenship in the Nation'!O11)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Nation'!O12="", "", 'Citizenship in the Nation'!O12)</f>
        <v/>
      </c>
      <c r="H148" s="2"/>
      <c r="I148" s="2"/>
      <c r="J148" s="168"/>
      <c r="K148" s="35"/>
      <c r="L148" s="98"/>
      <c r="N148" s="2"/>
      <c r="O148" s="184" t="str">
        <f>Cycling!B30</f>
        <v>7B</v>
      </c>
      <c r="P148" s="183" t="str">
        <f>Cycling!C30</f>
        <v>Mountain Biking</v>
      </c>
      <c r="Q148" s="185" t="str">
        <f>IF(Cycling!O30="","",Cycling!O30)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Science'!O40="","",'Environmental Science'!O40)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IF(Sustainability!O23="","",Sustainability!O23)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Nation'!O13="", "", 'Citizenship in the Nation'!O13)</f>
        <v/>
      </c>
      <c r="H149" s="2"/>
      <c r="I149" s="2"/>
      <c r="J149" s="168"/>
      <c r="K149" s="35"/>
      <c r="L149" s="98"/>
      <c r="N149" s="2"/>
      <c r="O149" s="184">
        <f>Cycling!B31</f>
        <v>1</v>
      </c>
      <c r="P149" s="188" t="str">
        <f>Cycling!C31</f>
        <v>Take a trail ride with your counselor and demonstrate the following:</v>
      </c>
      <c r="Q149" s="185" t="str">
        <f>IF(Cycling!O31="","",Cycling!O31)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Fitness'!O48="","",'Personal Fitness'!O48)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Nation'!O14="", "", 'Citizenship in the Nation'!O14)</f>
        <v/>
      </c>
      <c r="H150" s="2"/>
      <c r="I150" s="2"/>
      <c r="J150" s="168"/>
      <c r="K150" s="35"/>
      <c r="L150" s="98"/>
      <c r="N150" s="2"/>
      <c r="O150" s="184" t="str">
        <f>Cycling!B32</f>
        <v>a</v>
      </c>
      <c r="P150" s="198" t="str">
        <f>Cycling!C32</f>
        <v>Properly mount, pedal, and brake, including emergency stops.</v>
      </c>
      <c r="Q150" s="185" t="str">
        <f>IF(Cycling!O32="","",Cycling!O32)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IF(Sustainability!O24="","",Sustainability!O24)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Nation'!O15="", "", 'Citizenship in the Nation'!O15)</f>
        <v/>
      </c>
      <c r="H151" s="2"/>
      <c r="I151" s="2"/>
      <c r="J151" s="168"/>
      <c r="K151" s="35"/>
      <c r="L151" s="98"/>
      <c r="N151" s="2"/>
      <c r="O151" s="184" t="str">
        <f>Cycling!B33</f>
        <v>b</v>
      </c>
      <c r="P151" s="198" t="str">
        <f>Cycling!C33</f>
        <v>Show shifting skills as applicable to climbs and obstacles.</v>
      </c>
      <c r="Q151" s="185" t="str">
        <f>IF(Cycling!O33="","",Cycling!O33)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Science'!O41="","",'Environmental Science'!O41)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Nation'!O16="", "", 'Citizenship in the Nation'!O16)</f>
        <v/>
      </c>
      <c r="H152" s="2"/>
      <c r="I152" s="2"/>
      <c r="J152" s="168"/>
      <c r="K152" s="35"/>
      <c r="L152" s="98"/>
      <c r="N152" s="2"/>
      <c r="O152" s="184" t="str">
        <f>Cycling!B34</f>
        <v>c</v>
      </c>
      <c r="P152" s="198" t="str">
        <f>Cycling!C34</f>
        <v>Show proper trail etiquette to hikers and other cyclists, including when to yield the right-of-way.</v>
      </c>
      <c r="Q152" s="185" t="str">
        <f>IF(Cycling!O34="","",Cycling!O34)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Nation'!O17="", "", 'Citizenship in the Nation'!O17)</f>
        <v/>
      </c>
      <c r="H153" s="2"/>
      <c r="I153" s="2"/>
      <c r="J153" s="168"/>
      <c r="K153" s="35"/>
      <c r="L153" s="98"/>
      <c r="N153" s="2"/>
      <c r="O153" s="184" t="str">
        <f>Cycling!B35</f>
        <v>d</v>
      </c>
      <c r="P153" s="198" t="str">
        <f>Cycling!C35</f>
        <v>Show proper technique for riding up and down hills.</v>
      </c>
      <c r="Q153" s="185" t="str">
        <f>IF(Cycling!O35="","",Cycling!O35)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IF(Cycling!O36="","",Cycling!O36)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Science'!O42="","",'Environmental Science'!O42)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IF(Cycling!O37="","",Cycling!O37)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Science'!O43="","",'Environmental Science'!O43)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Nation'!O18="", "", 'Citizenship in the Nation'!O18)</f>
        <v/>
      </c>
      <c r="H157" s="2"/>
      <c r="I157" s="2"/>
      <c r="J157" s="168"/>
      <c r="K157" s="35"/>
      <c r="L157" s="98"/>
      <c r="N157" s="2"/>
      <c r="O157" s="184">
        <f>Cycling!B38</f>
        <v>2</v>
      </c>
      <c r="P157" s="188" t="str">
        <f>Cycling!C38</f>
        <v>Describe the rules of trail riding, including how to know when a trail is unsuitable for riding.</v>
      </c>
      <c r="Q157" s="185" t="str">
        <f>IF(Cycling!O38="","",Cycling!O38)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Fitness'!O49="","",'Personal Fitness'!O49)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Nation'!O19="", "", 'Citizenship in the Nation'!O19)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IF(Cycling!O39="","",Cycling!O39)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IF(Cycling!O40="","",Cycling!O40)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Science'!O44="","",'Environmental Science'!O44)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IF(Cycling!O41="","",Cycling!O41)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IF(Cycling!O42="","",Cycling!O42)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IF(Cycling!O43="","",Cycling!O43)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32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indexed="29"/>
  </sheetPr>
  <dimension ref="A1:AV180"/>
  <sheetViews>
    <sheetView showGridLines="0" view="pageBreakPreview" zoomScaleNormal="85" zoomScaleSheetLayoutView="100" zoomScalePageLayoutView="55" workbookViewId="0" xr3:uid="{E6B2BAC2-667D-5CCD-8069-8C8F7D962337}">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(2014)'!P3="", "", 'Camping (2014)'!P3)</f>
        <v/>
      </c>
      <c r="H3" s="63"/>
      <c r="I3" s="63"/>
      <c r="J3" s="297">
        <f>'Citizenship in the World'!B3</f>
        <v>1</v>
      </c>
      <c r="K3" s="296" t="str">
        <f>'Citizenship in the World'!C3</f>
        <v>Explain what citizenship in the world means to you and what you think it takes to be a good world citizen.</v>
      </c>
      <c r="L3" s="298" t="str">
        <f>IF('Citizenship in the World'!P3="","",'Citizenship in the World'!P3)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IF(Cooking!P3="","",Cooking!P3)</f>
        <v/>
      </c>
      <c r="R3" s="63"/>
      <c r="S3" s="63"/>
      <c r="T3" s="184">
        <f>'Emergency Prepedness'!B3</f>
        <v>1</v>
      </c>
      <c r="U3" s="183" t="str">
        <f>'Emergency Prepedness'!C3</f>
        <v>Earn the First Aid merit badge.</v>
      </c>
      <c r="V3" s="185" t="str">
        <f>IF('Emergency Prepedness'!P3="","",'Emergency Prepedness'!P3)</f>
        <v/>
      </c>
      <c r="W3" s="63"/>
      <c r="X3" s="63"/>
      <c r="Y3" s="184" t="str">
        <f>'Environmental Science'!B45</f>
        <v>G3</v>
      </c>
      <c r="Z3" s="183" t="str">
        <f>'Environmental Science'!C45</f>
        <v>Hive a swarm OR divide at least one colony of honey bees.  Explain how a hive is constructed.</v>
      </c>
      <c r="AA3" s="185" t="str">
        <f>IF('Environmental Science'!P45="","",'Environmental Science'!P45)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(2016)'!P3="","",'Hiking (2016)'!P3)</f>
        <v/>
      </c>
      <c r="AG3" s="63"/>
      <c r="AH3" s="63"/>
      <c r="AI3" s="186" t="str">
        <f>'Personal Management'!B3</f>
        <v>1a.</v>
      </c>
      <c r="AJ3" s="183" t="str">
        <f>'Personal Management'!C3</f>
        <v>Choose an item that your family might want to purchase that is considered a major expense.</v>
      </c>
      <c r="AK3" s="187" t="str">
        <f>IF('Personal Management'!P3="","",'Personal Management'!P3)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Prepedness'!P4="","",'Emergency Prepedness'!P4)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Science'!P46="","",'Environmental Science'!P46)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Management'!P4="","",'Personal Management'!P4)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(2014)'!P4="", "", 'Camping (2014)'!P4)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World'!P4="","",'Citizenship in the World'!P4)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(2016)'!P4="","",'Hiking (2016)'!P4)</f>
        <v/>
      </c>
      <c r="AG5" s="63"/>
      <c r="AH5" s="63"/>
      <c r="AI5" s="186" t="str">
        <f>'Personal Management'!B5</f>
        <v>i</v>
      </c>
      <c r="AJ5" s="188" t="str">
        <f>'Personal Management'!C5</f>
        <v>Discuss the plan with your merit badge counselor.</v>
      </c>
      <c r="AK5" s="187" t="str">
        <f>IF('Personal Management'!P5="","",'Personal Management'!P5)</f>
        <v/>
      </c>
      <c r="AL5" s="63"/>
      <c r="AM5" s="63"/>
      <c r="AN5" s="291"/>
      <c r="AO5" s="290"/>
      <c r="AP5" s="292"/>
      <c r="AQ5" s="63"/>
    </row>
    <row r="6" spans="1:43" ht="12.75" customHeight="1" x14ac:dyDescent="0.15">
      <c r="A6" s="71" t="s">
        <v>80</v>
      </c>
      <c r="B6" s="178" t="s">
        <v>15</v>
      </c>
      <c r="C6" s="72" t="str">
        <f>'Camping (2014)'!P2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IF(Cooking!P4="","",Cooking!P4)</f>
        <v/>
      </c>
      <c r="R6" s="78"/>
      <c r="S6" s="78"/>
      <c r="T6" s="184" t="str">
        <f>'Emergency Prepedness'!B5</f>
        <v>i</v>
      </c>
      <c r="U6" s="188" t="str">
        <f>'Emergency Prepedness'!C5</f>
        <v>Prepare for emergency situations.</v>
      </c>
      <c r="V6" s="185" t="str">
        <f>IF('Emergency Prepedness'!P5="","",'Emergency Prepedness'!P5)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Science'!P47="","",'Environmental Science'!P47)</f>
        <v/>
      </c>
      <c r="AB6" s="78"/>
      <c r="AC6" s="78"/>
      <c r="AD6" s="291"/>
      <c r="AE6" s="290"/>
      <c r="AF6" s="292"/>
      <c r="AG6" s="78"/>
      <c r="AH6" s="78"/>
      <c r="AI6" s="186" t="str">
        <f>'Personal Management'!B6</f>
        <v>ii</v>
      </c>
      <c r="AJ6" s="188" t="str">
        <f>'Personal Management'!C6</f>
        <v>Discuss the plan with your family.</v>
      </c>
      <c r="AK6" s="187" t="str">
        <f>IF('Personal Management'!P6="","",'Personal Management'!P6)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Community'!P2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Prepedness'!P6="","",'Emergency Prepedness'!P6)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Management'!P7="","",'Personal Management'!P7)</f>
        <v/>
      </c>
      <c r="AL7" s="78"/>
      <c r="AM7" s="78"/>
      <c r="AN7" s="291"/>
      <c r="AO7" s="315"/>
      <c r="AP7" s="292"/>
      <c r="AQ7" s="78"/>
    </row>
    <row r="8" spans="1:43" ht="12.75" customHeight="1" x14ac:dyDescent="0.15">
      <c r="A8" s="71" t="s">
        <v>76</v>
      </c>
      <c r="B8" s="178" t="s">
        <v>35</v>
      </c>
      <c r="C8" s="72" t="str">
        <f>'Citizenship in the Nation'!P2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(2014)'!P5="", "", 'Camping (2014)'!P5)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World'!P5="","",'Citizenship in the World'!P5)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IF(Cooking!P5="","",Cooking!P5)</f>
        <v/>
      </c>
      <c r="R8" s="78"/>
      <c r="S8" s="78"/>
      <c r="T8" s="184" t="str">
        <f>'Emergency Prepedness'!B7</f>
        <v>iii</v>
      </c>
      <c r="U8" s="188" t="str">
        <f>'Emergency Prepedness'!C7</f>
        <v>Recover from emergency situations.</v>
      </c>
      <c r="V8" s="185" t="str">
        <f>IF('Emergency Prepedness'!P7="","",'Emergency Prepedness'!P7)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(2016)'!P5="","",'Hiking (2016)'!P5)</f>
        <v/>
      </c>
      <c r="AG8" s="78"/>
      <c r="AH8" s="78"/>
      <c r="AI8" s="186" t="str">
        <f>'Personal Management'!B8</f>
        <v>1c</v>
      </c>
      <c r="AJ8" s="183" t="str">
        <f>'Personal Management'!C8</f>
        <v>Develop a written shopping strategy for the purchase identified in requirement 1a.</v>
      </c>
      <c r="AK8" s="187" t="str">
        <f>IF('Personal Management'!P8="","",'Personal Management'!P8)</f>
        <v/>
      </c>
      <c r="AL8" s="78"/>
      <c r="AM8" s="78"/>
      <c r="AN8" s="291"/>
      <c r="AO8" s="315"/>
      <c r="AP8" s="292"/>
      <c r="AQ8" s="78"/>
    </row>
    <row r="9" spans="1:43" ht="12.75" customHeight="1" x14ac:dyDescent="0.15">
      <c r="A9" s="71" t="s">
        <v>81</v>
      </c>
      <c r="B9" s="178" t="s">
        <v>38</v>
      </c>
      <c r="C9" s="72" t="str">
        <f>'Citizenship in the World'!P2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Prepedness'!P8="","",'Emergency Prepedness'!P8)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Management'!P9="","",'Personal Management'!P9)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Communication!P2</f>
        <v/>
      </c>
      <c r="D10" s="78"/>
      <c r="E10" s="304">
        <f>'Camping (2014)'!B6</f>
        <v>3</v>
      </c>
      <c r="F10" s="300" t="str">
        <f>'Camping (2014)'!C6</f>
        <v>Make a written plan for an overnight trek and show how to get to your camping spot using a topographical map and either a compass OR GPS receiver.</v>
      </c>
      <c r="G10" s="302" t="str">
        <f>IF('Camping (2014)'!P6="", "", 'Camping (2014)'!P6)</f>
        <v/>
      </c>
      <c r="H10" s="78"/>
      <c r="I10" s="78"/>
      <c r="J10" s="297"/>
      <c r="K10" s="296"/>
      <c r="L10" s="298"/>
      <c r="N10" s="78"/>
      <c r="O10" s="313" t="str">
        <f>Cooking!B6</f>
        <v>1d</v>
      </c>
      <c r="P10" s="290" t="str">
        <f>Cooking!C6</f>
        <v>Describe the following food-related illnesses and tell what you can do to help prevent each from happening:</v>
      </c>
      <c r="Q10" s="314" t="str">
        <f>IF(Cooking!P6="","",Cooking!P6)</f>
        <v/>
      </c>
      <c r="R10" s="78"/>
      <c r="S10" s="78"/>
      <c r="T10" s="184" t="str">
        <f>'Emergency Prepedness'!B9</f>
        <v>v</v>
      </c>
      <c r="U10" s="188" t="str">
        <f>'Emergency Prepedness'!C9</f>
        <v>Mitigate losses in emergency situations.</v>
      </c>
      <c r="V10" s="185" t="str">
        <f>IF('Emergency Prepedness'!P9="","",'Emergency Prepedness'!P9)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Science'!P48="","",'Environmental Science'!P48)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Management'!P10="","",'Personal Management'!P10)</f>
        <v/>
      </c>
      <c r="AL10" s="78"/>
      <c r="AM10" s="78"/>
      <c r="AN10" s="291"/>
      <c r="AO10" s="315"/>
      <c r="AP10" s="292"/>
      <c r="AQ10" s="78"/>
    </row>
    <row r="11" spans="1:43" ht="12.75" customHeight="1" x14ac:dyDescent="0.15">
      <c r="A11" s="71" t="s">
        <v>3</v>
      </c>
      <c r="B11" s="178" t="s">
        <v>808</v>
      </c>
      <c r="C11" s="72" t="str">
        <f>Cooking!P2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World'!P6="","",'Citizenship in the World'!P6)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Prepedness'!P10="","",'Emergency Prepedness'!P10)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(2016)'!P6="","",'Hiking (2016)'!P6)</f>
        <v/>
      </c>
      <c r="AG11" s="78"/>
      <c r="AH11" s="78"/>
      <c r="AI11" s="291"/>
      <c r="AJ11" s="315"/>
      <c r="AK11" s="292"/>
      <c r="AL11" s="78"/>
      <c r="AM11" s="78"/>
      <c r="AN11" s="291"/>
      <c r="AO11" s="315"/>
      <c r="AP11" s="292"/>
      <c r="AQ11" s="78"/>
    </row>
    <row r="12" spans="1:43" ht="12.75" customHeight="1" x14ac:dyDescent="0.15">
      <c r="A12" s="71" t="s">
        <v>85</v>
      </c>
      <c r="B12" s="178" t="s">
        <v>26</v>
      </c>
      <c r="C12" s="72" t="str">
        <f>Cycling!P2</f>
        <v/>
      </c>
      <c r="D12" s="78"/>
      <c r="E12" s="297" t="str">
        <f>'Camping (2014)'!B7</f>
        <v>4a</v>
      </c>
      <c r="F12" s="296" t="str">
        <f>'Camping (2014)'!C7</f>
        <v>Make a duty roster showing how your patrol is organized for an actual overnight campout.  List assignments for each member.</v>
      </c>
      <c r="G12" s="298" t="str">
        <f>IF('Camping (2014)'!P7="", "", 'Camping (2014)'!P7)</f>
        <v/>
      </c>
      <c r="H12" s="78"/>
      <c r="I12" s="78"/>
      <c r="J12" s="297"/>
      <c r="K12" s="296"/>
      <c r="L12" s="298"/>
      <c r="N12" s="78"/>
      <c r="O12" s="313"/>
      <c r="P12" s="188" t="str">
        <f>Cooking!C7</f>
        <v>1) Salmonella</v>
      </c>
      <c r="Q12" s="185" t="str">
        <f>IF(Cooking!P7="","",Cooking!P7)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Prepedness'!P2</f>
        <v/>
      </c>
      <c r="D13" s="78"/>
      <c r="E13" s="297"/>
      <c r="F13" s="296"/>
      <c r="G13" s="298"/>
      <c r="H13" s="78"/>
      <c r="I13" s="78"/>
      <c r="J13" s="190">
        <f>'Citizenship in the World'!B7</f>
        <v>4</v>
      </c>
      <c r="K13" s="189" t="str">
        <f>'Citizenship in the World'!C7</f>
        <v>Do TWO of the following</v>
      </c>
      <c r="L13" s="191" t="str">
        <f>IF('Citizenship in the World'!P7="","",'Citizenship in the World'!P7)</f>
        <v/>
      </c>
      <c r="N13" s="78"/>
      <c r="O13" s="313"/>
      <c r="P13" s="188" t="str">
        <f>Cooking!C8</f>
        <v>2) Staphylococcal aureus (staph)</v>
      </c>
      <c r="Q13" s="185" t="str">
        <f>IF(Cooking!P8="","",Cooking!P8)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Management'!P11="","",'Personal Management'!P11)</f>
        <v/>
      </c>
      <c r="AL13" s="78"/>
      <c r="AM13" s="78"/>
      <c r="AN13" s="291"/>
      <c r="AO13" s="315"/>
      <c r="AP13" s="292"/>
      <c r="AQ13" s="78"/>
    </row>
    <row r="14" spans="1:43" ht="12.75" customHeight="1" x14ac:dyDescent="0.15">
      <c r="A14" s="71" t="s">
        <v>97</v>
      </c>
      <c r="B14" s="178" t="s">
        <v>28</v>
      </c>
      <c r="C14" s="72" t="str">
        <f>'Environmental Science'!P2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(2014)'!P8="", "", 'Camping (2014)'!P8)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World'!P8="","",'Citizenship in the World'!P8)</f>
        <v/>
      </c>
      <c r="N14" s="78"/>
      <c r="O14" s="313"/>
      <c r="P14" s="188" t="str">
        <f>Cooking!C9</f>
        <v>3) Escherichia coli (E. coli)</v>
      </c>
      <c r="Q14" s="185" t="str">
        <f>IF(Cooking!P9="","",Cooking!P9)</f>
        <v/>
      </c>
      <c r="R14" s="78"/>
      <c r="S14" s="78"/>
      <c r="T14" s="184" t="str">
        <f>'Emergency Prepedness'!B11</f>
        <v>i</v>
      </c>
      <c r="U14" s="188" t="str">
        <f>'Emergency Prepedness'!C11</f>
        <v>Home kitchen fire.</v>
      </c>
      <c r="V14" s="185" t="str">
        <f>IF('Emergency Prepedness'!P11="","",'Emergency Prepedness'!P11)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Life'!P2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World'!P9="","",'Citizenship in the World'!P9)</f>
        <v/>
      </c>
      <c r="N15" s="78"/>
      <c r="O15" s="313"/>
      <c r="P15" s="188" t="str">
        <f>Cooking!C10</f>
        <v>4) Clostridium botulinum (Botulism)</v>
      </c>
      <c r="Q15" s="185" t="str">
        <f>IF(Cooking!P10="","",Cooking!P10)</f>
        <v/>
      </c>
      <c r="R15" s="78"/>
      <c r="S15" s="78"/>
      <c r="T15" s="184" t="str">
        <f>'Emergency Prepedness'!B12</f>
        <v>ii</v>
      </c>
      <c r="U15" s="188" t="str">
        <f>'Emergency Prepedness'!C12</f>
        <v>Home basement/storage room/garage fire.</v>
      </c>
      <c r="V15" s="185" t="str">
        <f>IF('Emergency Prepedness'!P12="","",'Emergency Prepedness'!P12)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(2016)'!P7="","",'Hiking (2016)'!P7)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Aid'!P2</f>
        <v/>
      </c>
      <c r="D16" s="78"/>
      <c r="E16" s="297" t="str">
        <f>'Camping (2014)'!B9</f>
        <v>5a</v>
      </c>
      <c r="F16" s="296" t="str">
        <f>'Camping (2014)'!C9</f>
        <v>Prepare a list of clothing you would need for overnight campouts in both warm and cold weather.  Explain the term "layering".</v>
      </c>
      <c r="G16" s="298" t="str">
        <f>IF('Camping (2014)'!P9="", "", 'Camping (2014)'!P9)</f>
        <v/>
      </c>
      <c r="H16" s="78"/>
      <c r="I16" s="78"/>
      <c r="J16" s="297"/>
      <c r="K16" s="306"/>
      <c r="L16" s="298"/>
      <c r="N16" s="78"/>
      <c r="O16" s="313"/>
      <c r="P16" s="188" t="str">
        <f>Cooking!C11</f>
        <v>5) Campylobacter jejuni</v>
      </c>
      <c r="Q16" s="185" t="str">
        <f>IF(Cooking!P11="","",Cooking!P11)</f>
        <v/>
      </c>
      <c r="R16" s="78"/>
      <c r="S16" s="78"/>
      <c r="T16" s="184" t="str">
        <f>'Emergency Prepedness'!B13</f>
        <v>iii</v>
      </c>
      <c r="U16" s="188" t="str">
        <f>'Emergency Prepedness'!C13</f>
        <v>Explosion in the home.</v>
      </c>
      <c r="V16" s="185" t="str">
        <f>IF('Emergency Prepedness'!P13="","",'Emergency Prepedness'!P13)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Science'!P49="","",'Environmental Science'!P49)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(2016)'!P2</f>
        <v/>
      </c>
      <c r="D17" s="63"/>
      <c r="E17" s="297"/>
      <c r="F17" s="296"/>
      <c r="G17" s="298"/>
      <c r="H17" s="63"/>
      <c r="I17" s="63"/>
      <c r="J17" s="297"/>
      <c r="K17" s="306"/>
      <c r="L17" s="298"/>
      <c r="N17" s="63"/>
      <c r="O17" s="313"/>
      <c r="P17" s="188" t="str">
        <f>Cooking!C12</f>
        <v>6) Hepatitis</v>
      </c>
      <c r="Q17" s="185" t="str">
        <f>IF(Cooking!P12="","",Cooking!P12)</f>
        <v/>
      </c>
      <c r="R17" s="63"/>
      <c r="S17" s="63"/>
      <c r="T17" s="184" t="str">
        <f>'Emergency Prepedness'!B14</f>
        <v>iv</v>
      </c>
      <c r="U17" s="188" t="str">
        <f>'Emergency Prepedness'!C14</f>
        <v>Automobile crash.</v>
      </c>
      <c r="V17" s="185" t="str">
        <f>IF('Emergency Prepedness'!P14="","",'Emergency Prepedness'!P14)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Management'!P12="","",'Personal Management'!P12)</f>
        <v/>
      </c>
      <c r="AL17" s="63"/>
      <c r="AM17" s="63"/>
      <c r="AN17" s="291"/>
      <c r="AO17" s="315"/>
      <c r="AP17" s="292"/>
      <c r="AQ17" s="63"/>
    </row>
    <row r="18" spans="1:48" ht="12.75" customHeight="1" x14ac:dyDescent="0.15">
      <c r="A18" s="71" t="s">
        <v>92</v>
      </c>
      <c r="B18" s="178" t="s">
        <v>22</v>
      </c>
      <c r="C18" s="72" t="str">
        <f>Lifesaving!P2</f>
        <v/>
      </c>
      <c r="D18" s="63"/>
      <c r="E18" s="297" t="str">
        <f>'Camping (2014)'!B10</f>
        <v>5b</v>
      </c>
      <c r="F18" s="296" t="str">
        <f>'Camping (2014)'!C10</f>
        <v>Discuss the footwear for different kinds of weather and how the right footwear is important for protecting your feet.</v>
      </c>
      <c r="G18" s="298" t="str">
        <f>IF('Camping (2014)'!P10="", "", 'Camping (2014)'!P10)</f>
        <v/>
      </c>
      <c r="H18" s="63"/>
      <c r="I18" s="63"/>
      <c r="J18" s="297"/>
      <c r="K18" s="306"/>
      <c r="L18" s="298"/>
      <c r="N18" s="63"/>
      <c r="O18" s="313"/>
      <c r="P18" s="188" t="str">
        <f>Cooking!C13</f>
        <v>7) Listeria monocytogenes</v>
      </c>
      <c r="Q18" s="185" t="str">
        <f>IF(Cooking!P13="","",Cooking!P13)</f>
        <v/>
      </c>
      <c r="R18" s="63"/>
      <c r="S18" s="63"/>
      <c r="T18" s="184" t="str">
        <f>'Emergency Prepedness'!B15</f>
        <v>v</v>
      </c>
      <c r="U18" s="188" t="str">
        <f>'Emergency Prepedness'!C15</f>
        <v>Food-borne disease (food poisoning).</v>
      </c>
      <c r="V18" s="185" t="str">
        <f>IF('Emergency Prepedness'!P15="","",'Emergency Prepedness'!P15)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Science'!P50="","",'Environmental Science'!P50)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(2016)'!P8="","",'Hiking (2016)'!P8)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Fitness'!P2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World'!P10="","",'Citizenship in the World'!P10)</f>
        <v/>
      </c>
      <c r="N19" s="63"/>
      <c r="O19" s="313"/>
      <c r="P19" s="188" t="str">
        <f>Cooking!C14</f>
        <v>8) Cryptosporidium</v>
      </c>
      <c r="Q19" s="185" t="str">
        <f>IF(Cooking!P14="","",Cooking!P14)</f>
        <v/>
      </c>
      <c r="R19" s="63"/>
      <c r="S19" s="63"/>
      <c r="T19" s="184" t="str">
        <f>'Emergency Prepedness'!B16</f>
        <v>vi</v>
      </c>
      <c r="U19" s="188" t="str">
        <f>'Emergency Prepedness'!C16</f>
        <v>Fire or explosion in a public place.</v>
      </c>
      <c r="V19" s="185" t="str">
        <f>IF('Emergency Prepedness'!P16="","",'Emergency Prepedness'!P16)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Management'!P2</f>
        <v/>
      </c>
      <c r="D20" s="63"/>
      <c r="E20" s="190" t="str">
        <f>'Camping (2014)'!B11</f>
        <v>5c</v>
      </c>
      <c r="F20" s="189" t="str">
        <f>'Camping (2014)'!C11</f>
        <v>Explain the proper care and storage of camping equipment.</v>
      </c>
      <c r="G20" s="191" t="str">
        <f>IF('Camping (2014)'!P11="", "", 'Camping (2014)'!P11)</f>
        <v/>
      </c>
      <c r="H20" s="63"/>
      <c r="I20" s="63"/>
      <c r="J20" s="297"/>
      <c r="K20" s="306"/>
      <c r="L20" s="298"/>
      <c r="N20" s="63"/>
      <c r="O20" s="313"/>
      <c r="P20" s="188" t="str">
        <f>Cooking!C15</f>
        <v>9) Norovirus</v>
      </c>
      <c r="Q20" s="185" t="str">
        <f>IF(Cooking!P15="","",Cooking!P15)</f>
        <v/>
      </c>
      <c r="R20" s="63"/>
      <c r="S20" s="63"/>
      <c r="T20" s="184" t="str">
        <f>'Emergency Prepedness'!B17</f>
        <v>vii</v>
      </c>
      <c r="U20" s="188" t="str">
        <f>'Emergency Prepedness'!C17</f>
        <v>Vehicle stalled in the desert.</v>
      </c>
      <c r="V20" s="185" t="str">
        <f>IF('Emergency Prepedness'!P17="","",'Emergency Prepedness'!P17)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Management'!P13="","",'Personal Management'!P13)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Sustainability!P2</f>
        <v/>
      </c>
      <c r="D21" s="63"/>
      <c r="E21" s="194" t="str">
        <f>'Camping (2014)'!B12</f>
        <v>5d</v>
      </c>
      <c r="F21" s="192" t="str">
        <f>'Camping (2014)'!C12</f>
        <v>List the outdoor essentials necessary for any campout, and explain why each item is needed.</v>
      </c>
      <c r="G21" s="193" t="str">
        <f>IF('Camping (2014)'!P12="", "", 'Camping (2014)'!P12)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IF(Cooking!P16="","",Cooking!P16)</f>
        <v/>
      </c>
      <c r="R21" s="63"/>
      <c r="S21" s="63"/>
      <c r="T21" s="184" t="str">
        <f>'Emergency Prepedness'!B18</f>
        <v>viii</v>
      </c>
      <c r="U21" s="188" t="str">
        <f>'Emergency Prepedness'!C18</f>
        <v>Vehicle trapped in a blizzard.</v>
      </c>
      <c r="V21" s="185" t="str">
        <f>IF('Emergency Prepedness'!P18="","",'Emergency Prepedness'!P18)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(2016)'!P9="","",'Hiking (2016)'!P9)</f>
        <v/>
      </c>
      <c r="AG21" s="63"/>
      <c r="AH21" s="63"/>
      <c r="AI21" s="186" t="str">
        <f>'Personal Management'!B14</f>
        <v>a</v>
      </c>
      <c r="AJ21" s="188" t="str">
        <f>'Personal Management'!C14</f>
        <v>The emotions you feel when you receive money.</v>
      </c>
      <c r="AK21" s="187" t="str">
        <f>IF('Personal Management'!P14="","",'Personal Management'!P14)</f>
        <v/>
      </c>
      <c r="AL21" s="63"/>
      <c r="AM21" s="63"/>
      <c r="AN21" s="291"/>
      <c r="AO21" s="315"/>
      <c r="AP21" s="292"/>
      <c r="AQ21" s="63"/>
    </row>
    <row r="22" spans="1:48" ht="12.75" customHeight="1" x14ac:dyDescent="0.15">
      <c r="A22" s="71" t="s">
        <v>89</v>
      </c>
      <c r="B22" s="178" t="s">
        <v>88</v>
      </c>
      <c r="C22" s="72" t="str">
        <f>Swimming!P2</f>
        <v/>
      </c>
      <c r="D22" s="73"/>
      <c r="E22" s="297" t="str">
        <f>'Camping (2014)'!B13</f>
        <v>5e</v>
      </c>
      <c r="F22" s="296" t="str">
        <f>'Camping (2014)'!C13</f>
        <v>Present yourself to your Scoutmaster with your pack for inspection.  Be correctly clothed and equipped for an overnight campout.</v>
      </c>
      <c r="G22" s="298" t="str">
        <f>IF('Camping (2014)'!P13="", "", 'Camping (2014)'!P13)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Prepedness'!P19="","",'Emergency Prepedness'!P19)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Management'!P15="","",'Personal Management'!P15)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IF(Cooking!P17="","",Cooking!P17)</f>
        <v/>
      </c>
      <c r="R23" s="74"/>
      <c r="S23" s="74"/>
      <c r="T23" s="184" t="str">
        <f>'Emergency Prepedness'!B20</f>
        <v>x</v>
      </c>
      <c r="U23" s="188" t="str">
        <f>'Emergency Prepedness'!C20</f>
        <v>Mountain/backcountry accident.</v>
      </c>
      <c r="V23" s="185" t="str">
        <f>IF('Emergency Prepedness'!P20="","",'Emergency Prepedness'!P20)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Management'!P16="","",'Personal Management'!P16)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(2014)'!P14="", "", 'Camping (2014)'!P14)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Prepedness'!P21="","",'Emergency Prepedness'!P21)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Life'!P3="","",'Family Life'!P3)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IF(Cooking!P18="","",Cooking!P18)</f>
        <v/>
      </c>
      <c r="R25" s="78"/>
      <c r="S25" s="78"/>
      <c r="T25" s="184" t="str">
        <f>'Emergency Prepedness'!B22</f>
        <v>xii</v>
      </c>
      <c r="U25" s="188" t="str">
        <f>'Emergency Prepedness'!C22</f>
        <v>Gas leak in a home or a building.</v>
      </c>
      <c r="V25" s="185" t="str">
        <f>IF('Emergency Prepedness'!P22="","",'Emergency Prepedness'!P22)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Management'!P17="","",'Personal Management'!P17)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(2014)'!P15="", "", 'Camping (2014)'!P15)</f>
        <v/>
      </c>
      <c r="H26" s="78"/>
      <c r="I26" s="78"/>
      <c r="J26" s="297"/>
      <c r="K26" s="306"/>
      <c r="L26" s="298"/>
      <c r="N26" s="78"/>
      <c r="O26" s="313"/>
      <c r="P26" s="188" t="str">
        <f>Cooking!C19</f>
        <v>2) Vegetables</v>
      </c>
      <c r="Q26" s="185" t="str">
        <f>IF(Cooking!P19="","",Cooking!P19)</f>
        <v/>
      </c>
      <c r="R26" s="78"/>
      <c r="S26" s="78"/>
      <c r="T26" s="184" t="str">
        <f>'Emergency Prepedness'!B23</f>
        <v>xiii</v>
      </c>
      <c r="U26" s="188" t="str">
        <f>'Emergency Prepedness'!C23</f>
        <v>Tornado or hurricane.</v>
      </c>
      <c r="V26" s="185" t="str">
        <f>IF('Emergency Prepedness'!P23="","",'Emergency Prepedness'!P23)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Management'!P18="","",'Personal Management'!P18)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IF(Cooking!P20="","",Cooking!P20)</f>
        <v/>
      </c>
      <c r="R27" s="78"/>
      <c r="S27" s="78"/>
      <c r="T27" s="184" t="str">
        <f>'Emergency Prepedness'!B24</f>
        <v>xiv</v>
      </c>
      <c r="U27" s="188" t="str">
        <f>'Emergency Prepedness'!C24</f>
        <v>Major flood.</v>
      </c>
      <c r="V27" s="185" t="str">
        <f>IF('Emergency Prepedness'!P24="","",'Emergency Prepedness'!P24)</f>
        <v/>
      </c>
      <c r="W27" s="78"/>
      <c r="X27" s="78"/>
      <c r="Y27" s="313">
        <f>'Family Life'!B4</f>
        <v>2</v>
      </c>
      <c r="Z27" s="290" t="str">
        <f>'Family Life'!C4</f>
        <v>List several reasons why you are important to your family and discuss this with your parents or guardians and with your merit badge counselor.</v>
      </c>
      <c r="AA27" s="314" t="str">
        <f>IF('Family Life'!P4="","",'Family Life'!P4)</f>
        <v/>
      </c>
      <c r="AB27" s="78"/>
      <c r="AC27" s="78"/>
      <c r="AD27" s="186" t="str">
        <f>Lifesaving!B3</f>
        <v>1a</v>
      </c>
      <c r="AE27" s="183" t="str">
        <f>Lifesaving!C3</f>
        <v>Complete 2nd Class requirements 5a - 5d, and 1st Class requirements 6a - 6e</v>
      </c>
      <c r="AF27" s="187" t="str">
        <f>IF(Lifesaving!P3="","",Lifesaving!P3)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(2014)'!P16="", "", 'Camping (2014)'!P16)</f>
        <v/>
      </c>
      <c r="H28" s="78"/>
      <c r="I28" s="78"/>
      <c r="J28" s="297"/>
      <c r="K28" s="306"/>
      <c r="L28" s="298"/>
      <c r="N28" s="78"/>
      <c r="O28" s="313"/>
      <c r="P28" s="188" t="str">
        <f>Cooking!C21</f>
        <v>4) Proteins</v>
      </c>
      <c r="Q28" s="185" t="str">
        <f>IF(Cooking!P21="","",Cooking!P21)</f>
        <v/>
      </c>
      <c r="R28" s="78"/>
      <c r="S28" s="78"/>
      <c r="T28" s="184" t="str">
        <f>'Emergency Prepedness'!B25</f>
        <v>xv</v>
      </c>
      <c r="U28" s="188" t="str">
        <f>'Emergency Prepedness'!C25</f>
        <v>Toxic chemical spills and releases.</v>
      </c>
      <c r="V28" s="185" t="str">
        <f>IF('Emergency Prepedness'!P25="","",'Emergency Prepedness'!P25)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IF(Lifesaving!P4="","",Lifesaving!P4)</f>
        <v/>
      </c>
      <c r="AG28" s="78"/>
      <c r="AH28" s="78"/>
      <c r="AI28" s="186" t="str">
        <f>'Personal Management'!B19</f>
        <v>f</v>
      </c>
      <c r="AJ28" s="188" t="str">
        <f>'Personal Management'!C19</f>
        <v>Your understanding of what happens when you put money into a savings account.</v>
      </c>
      <c r="AK28" s="187" t="str">
        <f>IF('Personal Management'!P19="","",'Personal Management'!P19)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(2014)'!P17="", "", 'Camping (2014)'!P17)</f>
        <v/>
      </c>
      <c r="H29" s="78"/>
      <c r="I29" s="78"/>
      <c r="J29" s="190" t="str">
        <f>'Citizenship in the World'!B11</f>
        <v>5a</v>
      </c>
      <c r="K29" s="189" t="str">
        <f>'Citizenship in the World'!C11</f>
        <v>Discuss the differences between constitutional and no constitutional governments.</v>
      </c>
      <c r="L29" s="191" t="str">
        <f>IF('Citizenship in the World'!P11="","",'Citizenship in the World'!P11)</f>
        <v/>
      </c>
      <c r="N29" s="78"/>
      <c r="O29" s="313"/>
      <c r="P29" s="188" t="str">
        <f>Cooking!C22</f>
        <v>5) Dairy</v>
      </c>
      <c r="Q29" s="185" t="str">
        <f>IF(Cooking!P22="","",Cooking!P22)</f>
        <v/>
      </c>
      <c r="R29" s="78"/>
      <c r="S29" s="78"/>
      <c r="T29" s="184" t="str">
        <f>'Emergency Prepedness'!B26</f>
        <v>xvi</v>
      </c>
      <c r="U29" s="188" t="str">
        <f>'Emergency Prepedness'!C26</f>
        <v>Nuclear power plant emergency.</v>
      </c>
      <c r="V29" s="185" t="str">
        <f>IF('Emergency Prepedness'!P26="","",'Emergency Prepedness'!P26)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Life'!P5="","",'Family Life'!P5)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Management'!P20="","",'Personal Management'!P20)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World'!P12="","",'Citizenship in the World'!P12)</f>
        <v/>
      </c>
      <c r="N30" s="78"/>
      <c r="O30" s="184" t="str">
        <f>Cooking!B23</f>
        <v>2b</v>
      </c>
      <c r="P30" s="183" t="str">
        <f>Cooking!C23</f>
        <v>Explain why you should limit your intake of oils and sugars.</v>
      </c>
      <c r="Q30" s="185" t="str">
        <f>IF(Cooking!P23="","",Cooking!P23)</f>
        <v/>
      </c>
      <c r="R30" s="78"/>
      <c r="S30" s="78"/>
      <c r="T30" s="184" t="str">
        <f>'Emergency Prepedness'!B27</f>
        <v>xvii</v>
      </c>
      <c r="U30" s="188" t="str">
        <f>'Emergency Prepedness'!C27</f>
        <v>Avalanche (Snowslide or rockslide).</v>
      </c>
      <c r="V30" s="185" t="str">
        <f>IF('Emergency Prepedness'!P27="","",'Emergency Prepedness'!P27)</f>
        <v/>
      </c>
      <c r="W30" s="78"/>
      <c r="X30" s="78"/>
      <c r="Y30" s="313"/>
      <c r="Z30" s="290"/>
      <c r="AA30" s="314"/>
      <c r="AB30" s="78"/>
      <c r="AC30" s="78"/>
      <c r="AD30" s="186">
        <f>Lifesaving!B5</f>
        <v>2</v>
      </c>
      <c r="AE30" s="183" t="str">
        <f>Lifesaving!C5</f>
        <v>Explain the following:</v>
      </c>
      <c r="AF30" s="187" t="str">
        <f>IF(Lifesaving!P5="","",Lifesaving!P5)</f>
        <v/>
      </c>
      <c r="AG30" s="78"/>
      <c r="AH30" s="78"/>
      <c r="AI30" s="186" t="str">
        <f>'Personal Management'!B21</f>
        <v>h</v>
      </c>
      <c r="AJ30" s="188" t="str">
        <f>'Personal Management'!C21</f>
        <v>What you can do to better manage your money.</v>
      </c>
      <c r="AK30" s="187" t="str">
        <f>IF('Personal Management'!P21="","",'Personal Management'!P21)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(2014)'!P18="", "", 'Camping (2014)'!P18)</f>
        <v/>
      </c>
      <c r="H31" s="162"/>
      <c r="I31" s="162"/>
      <c r="J31" s="190" t="str">
        <f>'Citizenship in the World'!B13</f>
        <v>5c</v>
      </c>
      <c r="K31" s="189" t="str">
        <f>'Citizenship in the World'!C13</f>
        <v>Show on a world map countries that use each of these five different forms of government</v>
      </c>
      <c r="L31" s="191" t="str">
        <f>IF('Citizenship in the World'!P13="","",'Citizenship in the World'!P13)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IF(Cooking!P24="","",Cooking!P24)</f>
        <v/>
      </c>
      <c r="R31" s="162"/>
      <c r="S31" s="162"/>
      <c r="T31" s="184" t="str">
        <f>'Emergency Prepedness'!B28</f>
        <v>xviii</v>
      </c>
      <c r="U31" s="188" t="str">
        <f>'Emergency Prepedness'!C28</f>
        <v>Violence in a public place.</v>
      </c>
      <c r="V31" s="185" t="str">
        <f>IF('Emergency Prepedness'!P28="","",'Emergency Prepedness'!P28)</f>
        <v/>
      </c>
      <c r="W31" s="162"/>
      <c r="X31" s="162"/>
      <c r="Y31" s="313"/>
      <c r="Z31" s="290"/>
      <c r="AA31" s="314"/>
      <c r="AB31" s="162"/>
      <c r="AC31" s="162"/>
      <c r="AD31" s="186" t="str">
        <f>Lifesaving!B6</f>
        <v>a</v>
      </c>
      <c r="AE31" s="188" t="str">
        <f>Lifesaving!C6</f>
        <v>Common drowning situations and how to prevent them.</v>
      </c>
      <c r="AF31" s="187" t="str">
        <f>IF(Lifesaving!P6="","",Lifesaving!P6)</f>
        <v/>
      </c>
      <c r="AG31" s="162"/>
      <c r="AH31" s="162"/>
      <c r="AI31" s="186" t="str">
        <f>'Personal Management'!B22</f>
        <v>4a</v>
      </c>
      <c r="AJ31" s="183" t="str">
        <f>'Personal Management'!C22</f>
        <v>Explain the differences between saving and investing, including reasons for using one over the other.</v>
      </c>
      <c r="AK31" s="187" t="str">
        <f>IF('Personal Management'!P22="","",'Personal Management'!P22)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World'!P14="","",'Citizenship in the World'!P14)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Prepedness'!P29="","",'Emergency Prepedness'!P29)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Life'!P6="","",'Family Life'!P6)</f>
        <v/>
      </c>
      <c r="AB32" s="162"/>
      <c r="AC32" s="162"/>
      <c r="AD32" s="186" t="str">
        <f>Lifesaving!B7</f>
        <v>b</v>
      </c>
      <c r="AE32" s="188" t="str">
        <f>Lifesaving!C7</f>
        <v>How to identify persons in the water who need assistance.</v>
      </c>
      <c r="AF32" s="187" t="str">
        <f>IF(Lifesaving!P7="","",Lifesaving!P7)</f>
        <v/>
      </c>
      <c r="AG32" s="162"/>
      <c r="AH32" s="162"/>
      <c r="AI32" s="186" t="str">
        <f>'Personal Management'!B23</f>
        <v>4b</v>
      </c>
      <c r="AJ32" s="183" t="str">
        <f>'Personal Management'!C23</f>
        <v>Explain the concepts of return on investment and risk.</v>
      </c>
      <c r="AK32" s="187" t="str">
        <f>IF('Personal Management'!P23="","",'Personal Management'!P23)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World'!P15="","",'Citizenship in the World'!P15)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IF(Lifesaving!P8="","",Lifesaving!P8)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Management'!P24="","",'Personal Management'!P24)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(2014)'!P19="", "", 'Camping (2014)'!P19)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IF(Cooking!P25="","",Cooking!P25)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IF(Lifesaving!P9="","",Lifesaving!P9)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IF(Swimming!P3="","",Swimming!P3)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(2014)'!P20="", "", 'Camping (2014)'!P20)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Life'!P7="","",'Family Life'!P7)</f>
        <v/>
      </c>
      <c r="AB35" s="162"/>
      <c r="AC35" s="162"/>
      <c r="AD35" s="186" t="str">
        <f>Lifesaving!B10</f>
        <v>e</v>
      </c>
      <c r="AE35" s="188" t="str">
        <f>Lifesaving!C10</f>
        <v>Situations for which in-water rescues should not be undertaken.</v>
      </c>
      <c r="AF35" s="187" t="str">
        <f>IF(Lifesaving!P10="","",Lifesaving!P10)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Management'!P25="","",'Personal Management'!P25)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(2014)'!P21="", "", 'Camping (2014)'!P21)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IF(Cooking!P26="","",Cooking!P26)</f>
        <v/>
      </c>
      <c r="R36" s="162"/>
      <c r="S36" s="162"/>
      <c r="T36" s="184">
        <f>'Emergency Prepedness'!B30</f>
        <v>3</v>
      </c>
      <c r="U36" s="183" t="str">
        <f>'Emergency Prepedness'!C30</f>
        <v>Show how you could safely save a person from the following:</v>
      </c>
      <c r="V36" s="185" t="str">
        <f>IF('Emergency Prepedness'!P30="","",'Emergency Prepedness'!P30)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IF(Lifesaving!P11="","",Lifesaving!P11)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IF(Swimming!P4="","",Swimming!P4)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Prepedness'!P31="","",'Emergency Prepedness'!P31)</f>
        <v/>
      </c>
      <c r="W37" s="162"/>
      <c r="X37" s="162"/>
      <c r="Y37" s="184" t="str">
        <f>'Family Life'!B8</f>
        <v>a</v>
      </c>
      <c r="Z37" s="188" t="str">
        <f>'Family Life'!C8</f>
        <v>The objective or goal of the project</v>
      </c>
      <c r="AA37" s="185" t="str">
        <f>IF('Family Life'!P8="","",'Family Life'!P8)</f>
        <v/>
      </c>
      <c r="AB37" s="162"/>
      <c r="AC37" s="162"/>
      <c r="AD37" s="291"/>
      <c r="AE37" s="290"/>
      <c r="AF37" s="292"/>
      <c r="AG37" s="162"/>
      <c r="AH37" s="162"/>
      <c r="AI37" s="186" t="str">
        <f>'Personal Management'!B26</f>
        <v>a</v>
      </c>
      <c r="AJ37" s="188" t="str">
        <f>'Personal Management'!C26</f>
        <v>Current price.</v>
      </c>
      <c r="AK37" s="187" t="str">
        <f>IF('Personal Management'!P26="","",'Personal Management'!P26)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Prepedness'!P32="","",'Emergency Prepedness'!P32)</f>
        <v/>
      </c>
      <c r="W38" s="163"/>
      <c r="X38" s="163"/>
      <c r="Y38" s="184" t="str">
        <f>'Family Life'!B9</f>
        <v>b</v>
      </c>
      <c r="Z38" s="188" t="str">
        <f>'Family Life'!C9</f>
        <v>how individual members of your family participated</v>
      </c>
      <c r="AA38" s="185" t="str">
        <f>IF('Family Life'!P9="","",'Family Life'!P9)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IF(Lifesaving!P12="","",Lifesaving!P12)</f>
        <v/>
      </c>
      <c r="AG38" s="163"/>
      <c r="AH38" s="163"/>
      <c r="AI38" s="186" t="str">
        <f>'Personal Management'!B27</f>
        <v>b</v>
      </c>
      <c r="AJ38" s="188" t="str">
        <f>'Personal Management'!C27</f>
        <v>How much the price changed from the previous day.</v>
      </c>
      <c r="AK38" s="187" t="str">
        <f>IF('Personal Management'!P27="","",'Personal Management'!P27)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(2014)'!P22="", "", 'Camping (2014)'!P22)</f>
        <v/>
      </c>
      <c r="H39" s="163"/>
      <c r="I39" s="163"/>
      <c r="J39" s="190" t="str">
        <f>'Citizenship in the World'!B16</f>
        <v>6c</v>
      </c>
      <c r="K39" s="189" t="str">
        <f>'Citizenship in the World'!C16</f>
        <v>Explain the purpose of a passport and visa for international travel.</v>
      </c>
      <c r="L39" s="191" t="str">
        <f>IF('Citizenship in the World'!P16="","",'Citizenship in the World'!P16)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IF(Cooking!P27="","",Cooking!P27)</f>
        <v/>
      </c>
      <c r="R39" s="163"/>
      <c r="S39" s="163"/>
      <c r="T39" s="184" t="str">
        <f>'Emergency Prepedness'!B33</f>
        <v>c</v>
      </c>
      <c r="U39" s="188" t="str">
        <f>'Emergency Prepedness'!C33</f>
        <v>Clothes on fire.</v>
      </c>
      <c r="V39" s="185" t="str">
        <f>IF('Emergency Prepedness'!P33="","",'Emergency Prepedness'!P33)</f>
        <v/>
      </c>
      <c r="W39" s="163"/>
      <c r="X39" s="163"/>
      <c r="Y39" s="184" t="str">
        <f>'Family Life'!B10</f>
        <v>c</v>
      </c>
      <c r="Z39" s="188" t="str">
        <f>'Family Life'!C10</f>
        <v>The results of the project</v>
      </c>
      <c r="AA39" s="185" t="str">
        <f>IF('Family Life'!P10="","",'Family Life'!P10)</f>
        <v/>
      </c>
      <c r="AB39" s="163"/>
      <c r="AC39" s="163"/>
      <c r="AD39" s="291"/>
      <c r="AE39" s="290"/>
      <c r="AF39" s="292"/>
      <c r="AG39" s="163"/>
      <c r="AH39" s="163"/>
      <c r="AI39" s="186" t="str">
        <f>'Personal Management'!B28</f>
        <v>c</v>
      </c>
      <c r="AJ39" s="188" t="str">
        <f>'Personal Management'!C28</f>
        <v>The 52-week high and the 52-week low prices.</v>
      </c>
      <c r="AK39" s="187" t="str">
        <f>IF('Personal Management'!P28="","",'Personal Management'!P28)</f>
        <v/>
      </c>
      <c r="AL39" s="163"/>
      <c r="AM39" s="163"/>
      <c r="AN39" s="186">
        <f>Swimming!B5</f>
        <v>2</v>
      </c>
      <c r="AO39" s="183" t="str">
        <f>Swimming!C5</f>
        <v>Before doing the following requirements, successfully complete the BSA swimmer test.</v>
      </c>
      <c r="AP39" s="187" t="str">
        <f>IF(Swimming!P5="","",Swimming!P5)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(2014)'!P23="", "", 'Camping (2014)'!P23)</f>
        <v/>
      </c>
      <c r="H40" s="163"/>
      <c r="I40" s="163"/>
      <c r="J40" s="190">
        <f>'Citizenship in the World'!B17</f>
        <v>7</v>
      </c>
      <c r="K40" s="189" t="str">
        <f>'Citizenship in the World'!C17</f>
        <v>Do TWO of the following and share with your counselor what you have learned:</v>
      </c>
      <c r="L40" s="191" t="str">
        <f>IF('Citizenship in the World'!P17="","",'Citizenship in the World'!P17)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Prepedness'!P34="","",'Emergency Prepedness'!P34)</f>
        <v/>
      </c>
      <c r="W40" s="163"/>
      <c r="X40" s="163"/>
      <c r="Y40" s="184" t="str">
        <f>'Family Life'!B11</f>
        <v>6a</v>
      </c>
      <c r="Z40" s="183" t="str">
        <f>'Family Life'!C11</f>
        <v>Discuss with your merit badge counselor how to plan and carry out a family meeting.</v>
      </c>
      <c r="AA40" s="185" t="str">
        <f>IF('Family Life'!P11="","",'Family Life'!P11)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Management'!P29="","",'Personal Management'!P29)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IF(Swimming!P6="","",Swimming!P6)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(2014)'!P24="", "", 'Camping (2014)'!P24)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World'!P18="","",'Citizenship in the World'!P18)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Prepedness'!P35="","",'Emergency Prepedness'!P35)</f>
        <v/>
      </c>
      <c r="W41" s="163"/>
      <c r="X41" s="163"/>
      <c r="Y41" s="184" t="str">
        <f>'Family Life'!B12</f>
        <v>6b</v>
      </c>
      <c r="Z41" s="183" t="str">
        <f>'Family Life'!C12</f>
        <v>After this discussion, plan and carry out a family meeting to include the following subjects:</v>
      </c>
      <c r="AA41" s="185" t="str">
        <f>IF('Family Life'!P12="","",'Family Life'!P12)</f>
        <v/>
      </c>
      <c r="AB41" s="163"/>
      <c r="AC41" s="163"/>
      <c r="AD41" s="186">
        <f>Lifesaving!B13</f>
        <v>5</v>
      </c>
      <c r="AE41" s="183" t="str">
        <f>Lifesaving!C13</f>
        <v>Show or explain the use of rowboats, canoes, or other small craft in performing rescues.</v>
      </c>
      <c r="AF41" s="187" t="str">
        <f>IF(Lifesaving!P13="","",Lifesaving!P13)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(2014)'!P25="", "", 'Camping (2014)'!P25)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IF(Cooking!P28="","",Cooking!P28)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Prepedness'!P36="","",'Emergency Prepedness'!P36)</f>
        <v/>
      </c>
      <c r="W42" s="163"/>
      <c r="X42" s="163"/>
      <c r="Y42" s="313" t="str">
        <f>'Family Life'!B13</f>
        <v>i</v>
      </c>
      <c r="Z42" s="315" t="str">
        <f>'Family Life'!C13</f>
        <v>Avoiding substance abuse, including tobacco, alcohol, and drugs, all of which negatively affect your health and well-being.</v>
      </c>
      <c r="AA42" s="314" t="str">
        <f>IF('Family Life'!P13="","",'Family Life'!P13)</f>
        <v/>
      </c>
      <c r="AB42" s="163"/>
      <c r="AC42" s="163"/>
      <c r="AD42" s="291">
        <f>Lifesaving!B14</f>
        <v>6</v>
      </c>
      <c r="AE42" s="290" t="str">
        <f>Lifesaving!C14</f>
        <v>List various items that can be used as rescue aids in a noncontact swimming rescue. Explain why buoyant aids are preferred.</v>
      </c>
      <c r="AF42" s="292" t="str">
        <f>IF(Lifesaving!P14="","",Lifesaving!P14)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(2014)'!P26="", "", 'Camping (2014)'!P26)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World'!P19="","",'Citizenship in the World'!P19)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Management'!P30="","",'Personal Management'!P30)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IF(Swimming!P7="","",Swimming!P7)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(2014)'!P27="", "", 'Camping (2014)'!P27)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Life'!P14="","",'Family Life'!P14)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IF(Lifesaving!P15="","",Lifesaving!P15)</f>
        <v/>
      </c>
      <c r="AG44" s="163"/>
      <c r="AH44" s="163"/>
      <c r="AI44" s="186" t="str">
        <f>'Personal Management'!B31</f>
        <v>b</v>
      </c>
      <c r="AJ44" s="188" t="str">
        <f>'Personal Management'!C31</f>
        <v>Mutual funds.</v>
      </c>
      <c r="AK44" s="187" t="str">
        <f>IF('Personal Management'!P31="","",'Personal Management'!P31)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IF(Cooking!P29="","",Cooking!P29)</f>
        <v/>
      </c>
      <c r="R45" s="163"/>
      <c r="S45" s="163"/>
      <c r="T45" s="184" t="str">
        <f>'Emergency Prepedness'!B37</f>
        <v>6a</v>
      </c>
      <c r="U45" s="183" t="str">
        <f>'Emergency Prepedness'!C37</f>
        <v>Describe the National Incident Management System (NIMS)/Incident Command System (ICS)</v>
      </c>
      <c r="V45" s="185" t="str">
        <f>IF('Emergency Prepedness'!P37="","",'Emergency Prepedness'!P37)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Management'!P32="","",'Personal Management'!P32)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World'!P20="","",'Citizenship in the World'!P20)</f>
        <v/>
      </c>
      <c r="M46"/>
      <c r="N46" s="164"/>
      <c r="O46" s="184" t="str">
        <f>Cooking!B30</f>
        <v>4c</v>
      </c>
      <c r="P46" s="183" t="str">
        <f>Cooking!C30</f>
        <v>Discuss how the Outdoor Code and no-trace principles pertain to cooking in the outdoors.</v>
      </c>
      <c r="Q46" s="185" t="str">
        <f>IF(Cooking!P30="","",Cooking!P30)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Prepedness'!P38="","",'Emergency Prepedness'!P38)</f>
        <v/>
      </c>
      <c r="W46" s="164"/>
      <c r="X46" s="164"/>
      <c r="Y46" s="184" t="str">
        <f>'Family Life'!B15</f>
        <v>iii</v>
      </c>
      <c r="Z46" s="188" t="str">
        <f>'Family Life'!C15</f>
        <v>How your chores in requirement 3 contributed to your role in the family.</v>
      </c>
      <c r="AA46" s="185" t="str">
        <f>IF('Family Life'!P15="","",'Family Life'!P15)</f>
        <v/>
      </c>
      <c r="AB46" s="164"/>
      <c r="AC46" s="164"/>
      <c r="AD46" s="291"/>
      <c r="AE46" s="290"/>
      <c r="AF46" s="292"/>
      <c r="AG46" s="164"/>
      <c r="AH46" s="164"/>
      <c r="AI46" s="186" t="str">
        <f>'Personal Management'!B33</f>
        <v>d</v>
      </c>
      <c r="AJ46" s="188" t="str">
        <f>'Personal Management'!C33</f>
        <v>Certificate of deposit (CD).</v>
      </c>
      <c r="AK46" s="187" t="str">
        <f>IF('Personal Management'!P33="","",'Personal Management'!P33)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(2014)'!P28="", "", 'Camping (2014)'!P28)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IF(Cooking!P31="","",Cooking!P31)</f>
        <v/>
      </c>
      <c r="R47" s="164"/>
      <c r="S47" s="164"/>
      <c r="T47" s="313"/>
      <c r="U47" s="290"/>
      <c r="V47" s="314"/>
      <c r="W47" s="164"/>
      <c r="X47" s="164"/>
      <c r="Y47" s="184" t="str">
        <f>'Family Life'!B16</f>
        <v>iv</v>
      </c>
      <c r="Z47" s="188" t="str">
        <f>'Family Life'!C16</f>
        <v>Personal and family finances.</v>
      </c>
      <c r="AA47" s="185" t="str">
        <f>IF('Family Life'!P16="","",'Family Life'!P16)</f>
        <v/>
      </c>
      <c r="AB47" s="164"/>
      <c r="AC47" s="164"/>
      <c r="AD47" s="186" t="str">
        <f>Lifesaving!B16</f>
        <v>7a</v>
      </c>
      <c r="AE47" s="183" t="str">
        <f>Lifesaving!C16</f>
        <v>Present a rescue tube to the subject, release it, and escort the victim to safety.</v>
      </c>
      <c r="AF47" s="187" t="str">
        <f>IF(Lifesaving!P16="","",Lifesaving!P16)</f>
        <v/>
      </c>
      <c r="AG47" s="164"/>
      <c r="AH47" s="164"/>
      <c r="AI47" s="186" t="str">
        <f>'Personal Management'!B34</f>
        <v>e</v>
      </c>
      <c r="AJ47" s="188" t="str">
        <f>'Personal Management'!C34</f>
        <v>Savings account or U.S. savings bond.</v>
      </c>
      <c r="AK47" s="187" t="str">
        <f>IF('Personal Management'!P34="","",'Personal Management'!P34)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IF(Swimming!P8="","",Swimming!P8)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World'!P21="","",'Citizenship in the World'!P21)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Life'!P17="","",'Family Life'!P17)</f>
        <v/>
      </c>
      <c r="AB48" s="164"/>
      <c r="AC48" s="164"/>
      <c r="AD48" s="186" t="str">
        <f>Lifesaving!B17</f>
        <v>7b</v>
      </c>
      <c r="AE48" s="183" t="str">
        <f>Lifesaving!C17</f>
        <v>Present a rescue tube to the subject and use it to tow the victim to safety.</v>
      </c>
      <c r="AF48" s="187" t="str">
        <f>IF(Lifesaving!P17="","",Lifesaving!P17)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Management'!P35="","",'Personal Management'!P35)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World'!P22="","",'Citizenship in the World'!P22)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Life'!P18="","",'Family Life'!P18)</f>
        <v/>
      </c>
      <c r="AB49" s="164"/>
      <c r="AC49" s="164"/>
      <c r="AD49" s="291" t="str">
        <f>Lifesaving!B18</f>
        <v>7c</v>
      </c>
      <c r="AE49" s="290" t="str">
        <f>Lifesaving!C18</f>
        <v>Present a buoyant aid other than a rescue tube to the subject, release it, and escort the victim to safety.</v>
      </c>
      <c r="AF49" s="292" t="str">
        <f>IF(Lifesaving!P18="","",Lifesaving!P18)</f>
        <v/>
      </c>
      <c r="AG49" s="164"/>
      <c r="AH49" s="164"/>
      <c r="AI49" s="291"/>
      <c r="AJ49" s="290"/>
      <c r="AK49" s="292"/>
      <c r="AL49" s="164"/>
      <c r="AM49" s="164"/>
      <c r="AN49" s="186" t="str">
        <f>Swimming!B9</f>
        <v>5a</v>
      </c>
      <c r="AO49" s="183" t="str">
        <f>Swimming!C9</f>
        <v>Float face up in a resting position for at least one minute.</v>
      </c>
      <c r="AP49" s="187" t="str">
        <f>IF(Swimming!P9="","",Swimming!P9)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(2014)'!P29="", "", 'Camping (2014)'!P29)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Prepedness'!P39="","",'Emergency Prepedness'!P39)</f>
        <v/>
      </c>
      <c r="W50" s="164"/>
      <c r="X50" s="164"/>
      <c r="Y50" s="184" t="str">
        <f>'Family Life'!B19</f>
        <v>vii</v>
      </c>
      <c r="Z50" s="188" t="str">
        <f>'Family Life'!C19</f>
        <v>Good etiquette and manners.</v>
      </c>
      <c r="AA50" s="185" t="str">
        <f>IF('Family Life'!P19="","",'Family Life'!P19)</f>
        <v/>
      </c>
      <c r="AB50" s="164"/>
      <c r="AC50" s="164"/>
      <c r="AD50" s="291"/>
      <c r="AE50" s="290"/>
      <c r="AF50" s="292"/>
      <c r="AG50" s="164"/>
      <c r="AH50" s="164"/>
      <c r="AI50" s="186" t="str">
        <f>'Personal Management'!B36</f>
        <v>7b</v>
      </c>
      <c r="AJ50" s="183" t="str">
        <f>'Personal Management'!C36</f>
        <v>Explain the different ways to borrow money.</v>
      </c>
      <c r="AK50" s="187" t="str">
        <f>IF('Personal Management'!P36="","",'Personal Management'!P36)</f>
        <v/>
      </c>
      <c r="AL50" s="164"/>
      <c r="AM50" s="164"/>
      <c r="AN50" s="186" t="str">
        <f>Swimming!B10</f>
        <v>5b</v>
      </c>
      <c r="AO50" s="183" t="str">
        <f>Swimming!C10</f>
        <v>Demonstrate survival floating for at least five minutes.</v>
      </c>
      <c r="AP50" s="187" t="str">
        <f>IF(Swimming!P10="","",Swimming!P10)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IF(Cooking!P32="","",Cooking!P32)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Life'!P20="","",'Family Life'!P20)</f>
        <v/>
      </c>
      <c r="AB51" s="164"/>
      <c r="AC51" s="164"/>
      <c r="AD51" s="186" t="str">
        <f>Lifesaving!B19</f>
        <v>7d</v>
      </c>
      <c r="AE51" s="183" t="str">
        <f>Lifesaving!C19</f>
        <v>Present a buoyant aid other than a rescue tube to the subject and use it to tow the victim to safety.</v>
      </c>
      <c r="AF51" s="187" t="str">
        <f>IF(Lifesaving!P19="","",Lifesaving!P19)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Management'!P37="","",'Personal Management'!P37)</f>
        <v/>
      </c>
      <c r="AL51" s="164"/>
      <c r="AM51" s="164"/>
      <c r="AN51" s="291" t="str">
        <f>Swimming!B11</f>
        <v>5c</v>
      </c>
      <c r="AO51" s="290" t="str">
        <f>Swimming!C11</f>
        <v>While wearing a properly fitted U.S. Coast Guard approved life jacket, demonstrate the HELP and huddle positions. Explain their purposes.</v>
      </c>
      <c r="AP51" s="292" t="str">
        <f>IF(Swimming!P11="","",Swimming!P11)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IF(Lifesaving!P20="","",Lifesaving!P20)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IF(Cooking!P33="","",Cooking!P33)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Life'!P21="","",'Family Life'!P21)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IF(Swimming!P12="","",Swimming!P12)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(2014)'!P30="", "", 'Camping (2014)'!P30)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IF(Cooking!P34="","",Cooking!P34)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Prepedness'!P40="","",'Emergency Prepedness'!P40)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Management'!P38="","",'Personal Management'!P38)</f>
        <v/>
      </c>
      <c r="AL54" s="164"/>
      <c r="AM54" s="164"/>
      <c r="AN54" s="186">
        <f>Swimming!B13</f>
        <v>6</v>
      </c>
      <c r="AO54" s="183" t="str">
        <f>Swimming!C13</f>
        <v>In water over your head, but not to exceed 10 feet, do each of the following:</v>
      </c>
      <c r="AP54" s="187" t="str">
        <f>IF(Swimming!P13="","",Swimming!P13)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IF(Lifesaving!P21="","",Lifesaving!P21)</f>
        <v/>
      </c>
      <c r="AG55" s="164"/>
      <c r="AH55" s="164"/>
      <c r="AI55" s="186" t="str">
        <f>'Personal Management'!B39</f>
        <v>7e</v>
      </c>
      <c r="AJ55" s="183" t="str">
        <f>'Personal Management'!C39</f>
        <v>Explain ways to reduce or eliminate debt.</v>
      </c>
      <c r="AK55" s="187" t="str">
        <f>IF('Personal Management'!P39="","",'Personal Management'!P39)</f>
        <v/>
      </c>
      <c r="AL55" s="164"/>
      <c r="AM55" s="164"/>
      <c r="AN55" s="186" t="str">
        <f>Swimming!B14</f>
        <v>a</v>
      </c>
      <c r="AO55" s="188" t="str">
        <f>Swimming!C14</f>
        <v>Use the feet first method of surface diving and bring an object up from the bottom.</v>
      </c>
      <c r="AP55" s="187" t="str">
        <f>IF(Swimming!P14="","",Swimming!P14)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(2014)'!P31="", "", 'Camping (2014)'!P31)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Prepedness'!P41="","",'Emergency Prepedness'!P41)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IF(Lifesaving!P22="","",Lifesaving!P22)</f>
        <v/>
      </c>
      <c r="AG56" s="164"/>
      <c r="AH56" s="164"/>
      <c r="AI56" s="291">
        <f>'Personal Management'!B40</f>
        <v>8</v>
      </c>
      <c r="AJ56" s="315" t="str">
        <f>'Personal Management'!C40</f>
        <v>Demonstrate to your merit badge counselor your understanding of time management by doing the following:</v>
      </c>
      <c r="AK56" s="292" t="str">
        <f>IF('Personal Management'!P40="","",'Personal Management'!P40)</f>
        <v/>
      </c>
      <c r="AL56" s="164"/>
      <c r="AM56" s="164"/>
      <c r="AN56" s="186" t="str">
        <f>Swimming!B15</f>
        <v>b</v>
      </c>
      <c r="AO56" s="188" t="str">
        <f>Swimming!C15</f>
        <v>Do a headfirst surface dive (pike or tuck), and bring the object up again.</v>
      </c>
      <c r="AP56" s="187" t="str">
        <f>IF(Swimming!P15="","",Swimming!P15)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(2014)'!P32="", "", 'Camping (2014)'!P32)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IF(Cooking!P35="","",Cooking!P35)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IF(Lifesaving!P23="","",Lifesaving!P23)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IF(Swimming!P16="","",Swimming!P16)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(2014)'!P33="", "", 'Camping (2014)'!P33)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Prepedness'!P42="","",'Emergency Prepedness'!P42)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Management'!P41="","",'Personal Management'!P41)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(2014)'!P34="", "", 'Camping (2014)'!P34)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IF(Cooking!P36="","",Cooking!P36)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IF(Lifesaving!P24="","",Lifesaving!P24)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IF(Swimming!P17="","",Swimming!P17)</f>
        <v/>
      </c>
      <c r="AQ59" s="63"/>
    </row>
    <row r="60" spans="4:48" x14ac:dyDescent="0.15">
      <c r="D60" s="63"/>
      <c r="E60" s="190">
        <f>'Camping (2014)'!B35</f>
        <v>5</v>
      </c>
      <c r="F60" s="197" t="str">
        <f>'Camping (2014)'!C35</f>
        <v>Plan and carry out an overnight snow camping experience.</v>
      </c>
      <c r="G60" s="191" t="str">
        <f>IF('Camping (2014)'!P35="", "", 'Camping (2014)'!P35)</f>
        <v/>
      </c>
      <c r="H60" s="63"/>
      <c r="I60" s="63"/>
      <c r="N60" s="63"/>
      <c r="O60" s="313"/>
      <c r="P60" s="315"/>
      <c r="Q60" s="314"/>
      <c r="R60" s="63"/>
      <c r="S60" s="63"/>
      <c r="T60" s="184" t="str">
        <f>'Emergency Prepedness'!B43</f>
        <v>i</v>
      </c>
      <c r="U60" s="188" t="str">
        <f>'Emergency Prepedness'!C43</f>
        <v>Crowd and traffic control.</v>
      </c>
      <c r="V60" s="185" t="str">
        <f>IF('Emergency Prepedness'!P43="","",'Emergency Prepedness'!P43)</f>
        <v/>
      </c>
      <c r="W60" s="63"/>
      <c r="X60" s="63"/>
      <c r="AB60" s="63"/>
      <c r="AC60" s="63"/>
      <c r="AD60" s="291" t="str">
        <f>Lifesaving!B25</f>
        <v>9c</v>
      </c>
      <c r="AE60" s="290" t="str">
        <f>Lifesaving!C25</f>
        <v>Perform a cross-chest carry for an exhausted, passive victim who does not respond to instructions to aid himself.</v>
      </c>
      <c r="AF60" s="292" t="str">
        <f>IF(Lifesaving!P25="","",Lifesaving!P25)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Management'!P42="","",'Personal Management'!P42)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(2014)'!P36="", "", 'Camping (2014)'!P36)</f>
        <v/>
      </c>
      <c r="H61" s="63"/>
      <c r="I61" s="63"/>
      <c r="N61" s="63"/>
      <c r="O61" s="313"/>
      <c r="P61" s="315"/>
      <c r="Q61" s="314"/>
      <c r="R61" s="63"/>
      <c r="S61" s="63"/>
      <c r="T61" s="184" t="str">
        <f>'Emergency Prepedness'!B44</f>
        <v>ii</v>
      </c>
      <c r="U61" s="188" t="str">
        <f>'Emergency Prepedness'!C44</f>
        <v>Messenger service and communication.</v>
      </c>
      <c r="V61" s="185" t="str">
        <f>IF('Emergency Prepedness'!P44="","",'Emergency Prepedness'!P44)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(2014)'!P37="", "", 'Camping (2014)'!P37)</f>
        <v/>
      </c>
      <c r="H62" s="63"/>
      <c r="I62" s="63"/>
      <c r="N62" s="63"/>
      <c r="O62" s="313"/>
      <c r="P62" s="315"/>
      <c r="Q62" s="314"/>
      <c r="R62" s="63"/>
      <c r="S62" s="63"/>
      <c r="T62" s="184" t="str">
        <f>'Emergency Prepedness'!B45</f>
        <v>iii</v>
      </c>
      <c r="U62" s="188" t="str">
        <f>'Emergency Prepedness'!C45</f>
        <v>Collection and distribution services.</v>
      </c>
      <c r="V62" s="185" t="str">
        <f>IF('Emergency Prepedness'!P45="","",'Emergency Prepedness'!P45)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IF(Lifesaving!P26="","",Lifesaving!P26)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IF(Swimming!P18="","",Swimming!P18)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(2014)'!P38="", "", 'Camping (2014)'!P38)</f>
        <v/>
      </c>
      <c r="H63" s="63"/>
      <c r="I63" s="63"/>
      <c r="N63" s="63"/>
      <c r="O63" s="184" t="str">
        <f>Cooking!B37</f>
        <v>f</v>
      </c>
      <c r="P63" s="188" t="str">
        <f>Cooking!C37</f>
        <v>Explain how you kept foods safe and free from cross-contamination.</v>
      </c>
      <c r="Q63" s="185" t="str">
        <f>IF(Cooking!P37="","",Cooking!P37)</f>
        <v/>
      </c>
      <c r="R63" s="63"/>
      <c r="S63" s="63"/>
      <c r="T63" s="184" t="str">
        <f>'Emergency Prepedness'!B46</f>
        <v>iv</v>
      </c>
      <c r="U63" s="188" t="str">
        <f>'Emergency Prepedness'!C46</f>
        <v>Group feeding, shelter, and sanitation</v>
      </c>
      <c r="V63" s="185" t="str">
        <f>IF('Emergency Prepedness'!P46="","",'Emergency Prepedness'!P46)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Management'!P43="","",'Personal Management'!P43)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IF(Cooking!P38="","",Cooking!P38)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Prepedness'!P47="","",'Emergency Prepedness'!P47)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IF(Lifesaving!P27="","",Lifesaving!P27)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Management'!P44="","",'Personal Management'!P44)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IF(Cooking!P39="","",Cooking!P39)</f>
        <v/>
      </c>
      <c r="R67" s="66"/>
      <c r="S67" s="66"/>
      <c r="T67" s="184">
        <f>'Emergency Prepedness'!B48</f>
        <v>9</v>
      </c>
      <c r="U67" s="183" t="str">
        <f>'Emergency Prepedness'!C48</f>
        <v>Do ONE of the following:</v>
      </c>
      <c r="V67" s="185" t="str">
        <f>IF('Emergency Prepedness'!P48="","",'Emergency Prepedness'!P48)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Prepedness'!P49="","",'Emergency Prepedness'!P49)</f>
        <v/>
      </c>
      <c r="W68" s="66"/>
      <c r="X68" s="66"/>
      <c r="AB68" s="66"/>
      <c r="AC68" s="66"/>
      <c r="AD68" s="186" t="str">
        <f>Lifesaving!B28</f>
        <v>11a</v>
      </c>
      <c r="AE68" s="183" t="str">
        <f>Lifesaving!C28</f>
        <v>Perform an equipment assist using a buoyant aid.</v>
      </c>
      <c r="AF68" s="187" t="str">
        <f>IF(Lifesaving!P28="","",Lifesaving!P28)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IF(Cooking!P40="","",Cooking!P40)</f>
        <v/>
      </c>
      <c r="R69" s="66"/>
      <c r="S69" s="66"/>
      <c r="T69" s="313"/>
      <c r="U69" s="315"/>
      <c r="V69" s="314"/>
      <c r="W69" s="66"/>
      <c r="X69" s="66"/>
      <c r="AB69" s="66"/>
      <c r="AC69" s="66"/>
      <c r="AD69" s="186" t="str">
        <f>Lifesaving!B29</f>
        <v>11b</v>
      </c>
      <c r="AE69" s="183" t="str">
        <f>Lifesaving!C29</f>
        <v>Perform a front approach and wrist tow.</v>
      </c>
      <c r="AF69" s="187" t="str">
        <f>IF(Lifesaving!P29="","",Lifesaving!P29)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Management'!P45="","",'Personal Management'!P45)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IF(Cooking!P41="","",Cooking!P41)</f>
        <v/>
      </c>
      <c r="R70" s="66"/>
      <c r="S70" s="66"/>
      <c r="T70" s="184" t="str">
        <f>'Emergency Prepedness'!B50</f>
        <v>b</v>
      </c>
      <c r="U70" s="188" t="str">
        <f>'Emergency Prepedness'!C50</f>
        <v>Review or develop a plan of escape for your family in case of fire in your home.</v>
      </c>
      <c r="V70" s="185" t="str">
        <f>IF('Emergency Prepedness'!P50="","",'Emergency Prepedness'!P50)</f>
        <v/>
      </c>
      <c r="W70" s="66"/>
      <c r="X70" s="66"/>
      <c r="AB70" s="66"/>
      <c r="AC70" s="66"/>
      <c r="AD70" s="186" t="str">
        <f>Lifesaving!B30</f>
        <v>11c</v>
      </c>
      <c r="AE70" s="183" t="str">
        <f>Lifesaving!C30</f>
        <v>Perform a rear approach and armpit tow.</v>
      </c>
      <c r="AF70" s="187" t="str">
        <f>IF(Lifesaving!P30="","",Lifesaving!P30)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Prepedness'!P51="","",'Emergency Prepedness'!P51)</f>
        <v/>
      </c>
      <c r="W71" s="66"/>
      <c r="X71" s="66"/>
      <c r="AB71" s="66"/>
      <c r="AC71" s="66"/>
      <c r="AD71" s="186" t="str">
        <f>Lifesaving!B31</f>
        <v>12a</v>
      </c>
      <c r="AE71" s="183" t="str">
        <f>Lifesaving!C31</f>
        <v>Recover a 10-pound weight in 8 to 10 feet of water using a feet first surface dive.</v>
      </c>
      <c r="AF71" s="187" t="str">
        <f>IF(Lifesaving!P31="","",Lifesaving!P31)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IF(Lifesaving!P32="","",Lifesaving!P32)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IF(Cooking!P42="","",Cooking!P42)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IF(Lifesaving!P33="","",Lifesaving!P33)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IF(Lifesaving!P34="","",Lifesaving!P34)</f>
        <v/>
      </c>
      <c r="AG74" s="66"/>
      <c r="AH74" s="66"/>
      <c r="AI74" s="186" t="str">
        <f>'Personal Management'!B46</f>
        <v>a</v>
      </c>
      <c r="AJ74" s="188" t="str">
        <f>'Personal Management'!C46</f>
        <v>Define the project. What is your goal?</v>
      </c>
      <c r="AK74" s="187" t="str">
        <f>IF('Personal Management'!P46="","",'Personal Management'!P46)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IF(Cooking!P43="","",Cooking!P43)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Management'!P47="","",'Personal Management'!P47)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IF(Cooking!P44="","",Cooking!P44)</f>
        <v/>
      </c>
      <c r="R76" s="66"/>
      <c r="S76" s="66"/>
      <c r="W76" s="66"/>
      <c r="X76" s="66"/>
      <c r="AB76" s="66"/>
      <c r="AC76" s="66"/>
      <c r="AD76" s="186" t="str">
        <f>Lifesaving!B35</f>
        <v>14a</v>
      </c>
      <c r="AE76" s="183" t="str">
        <f>Lifesaving!C35</f>
        <v>Explain the signs and symptoms of a spinal injury.</v>
      </c>
      <c r="AF76" s="187" t="str">
        <f>IF(Lifesaving!P35="","",Lifesaving!P35)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IF(Lifesaving!P36="","",Lifesaving!P36)</f>
        <v/>
      </c>
      <c r="AG77" s="98"/>
      <c r="AH77" s="98"/>
      <c r="AI77" s="186" t="str">
        <f>'Personal Management'!B48</f>
        <v>c</v>
      </c>
      <c r="AJ77" s="188" t="str">
        <f>'Personal Management'!C48</f>
        <v>Describe your project.</v>
      </c>
      <c r="AK77" s="187" t="str">
        <f>IF('Personal Management'!P48="","",'Personal Management'!P48)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IF(Lifesaving!P37="","",Lifesaving!P37)</f>
        <v/>
      </c>
      <c r="AG78" s="98"/>
      <c r="AH78" s="98"/>
      <c r="AI78" s="186" t="str">
        <f>'Personal Management'!B49</f>
        <v>d</v>
      </c>
      <c r="AJ78" s="188" t="str">
        <f>'Personal Management'!C49</f>
        <v>Develop a list of resources. Identify how these resources will help you achieve your goal.</v>
      </c>
      <c r="AK78" s="187" t="str">
        <f>IF('Personal Management'!P49="","",'Personal Management'!P49)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IF(Lifesaving!P38="","",Lifesaving!P38)</f>
        <v/>
      </c>
      <c r="AG79" s="98"/>
      <c r="AH79" s="98"/>
      <c r="AI79" s="186" t="str">
        <f>'Personal Management'!B50</f>
        <v>e</v>
      </c>
      <c r="AJ79" s="188" t="str">
        <f>'Personal Management'!C50</f>
        <v>Develop a budget for your project.</v>
      </c>
      <c r="AK79" s="187" t="str">
        <f>IF('Personal Management'!P50="","",'Personal Management'!P50)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IF(Cooking!P45="","",Cooking!P45)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Management'!P51="","",'Personal Management'!P51)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IF(Cooking!P46="","",Cooking!P46)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Management'!P52="","",'Personal Management'!P52)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Community'!P3="", "", 'Citizenship in the Community'!P3)</f>
        <v/>
      </c>
      <c r="H87" s="66"/>
      <c r="I87" s="66"/>
      <c r="J87" s="186">
        <f>Communication!B3</f>
        <v>1</v>
      </c>
      <c r="K87" s="195" t="str">
        <f>Communication!C3</f>
        <v>Do ONE</v>
      </c>
      <c r="L87" s="187" t="str">
        <f>IF(Communication!P3="","",Communication!P3)</f>
        <v/>
      </c>
      <c r="N87" s="66"/>
      <c r="O87" s="313" t="str">
        <f>Cooking!B47</f>
        <v>a</v>
      </c>
      <c r="P87" s="290" t="str">
        <f>Cooking!C47</f>
        <v>Create a shopping list for your meals, showing the amount of food needed to prepare and serve each meal, and the cost for each meal.</v>
      </c>
      <c r="Q87" s="314" t="str">
        <f>IF(Cooking!P47="","",Cooking!P47)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Science'!P3="","",'Environmental Science'!P3)</f>
        <v/>
      </c>
      <c r="W87" s="66"/>
      <c r="X87" s="66"/>
      <c r="Y87" s="313">
        <f>'First Aid'!B3</f>
        <v>1</v>
      </c>
      <c r="Z87" s="290" t="str">
        <f>'First Aid'!C3</f>
        <v>Satisfy your counselor that you have current knowledge of all first-aid requirements for Tenderfoot, Second Class, and First Class ranks.</v>
      </c>
      <c r="AA87" s="314" t="str">
        <f>IF('First Aid'!P3="","",'First Aid'!P3)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Fitness'!P3="","",'Personal Fitness'!P3)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IF(Sustainability!P3="","",Sustainability!P3)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IF(Communication!P4="","",Communication!P4)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IF(Cooking!P48="","",Cooking!P48)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Aid'!P4="","",'First Aid'!P4)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Science'!P4="","",'Environmental Science'!P4)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Community'!P4="", "", 'Citizenship in the Community'!P4)</f>
        <v/>
      </c>
      <c r="H91" s="81"/>
      <c r="I91" s="81"/>
      <c r="J91" s="291"/>
      <c r="K91" s="294"/>
      <c r="L91" s="292"/>
      <c r="N91" s="81"/>
      <c r="O91" s="313"/>
      <c r="P91" s="290"/>
      <c r="Q91" s="314"/>
      <c r="R91" s="81"/>
      <c r="T91" s="321"/>
      <c r="U91" s="174" t="str">
        <f>'Environmental Science'!C5</f>
        <v>• Population</v>
      </c>
      <c r="V91" s="185" t="str">
        <f>IF('Environmental Science'!P5="","",'Environmental Science'!P5)</f>
        <v/>
      </c>
      <c r="W91" s="81"/>
      <c r="Y91" s="313" t="str">
        <f>'First Aid'!B5</f>
        <v>2b</v>
      </c>
      <c r="Z91" s="290" t="str">
        <f>'First Aid'!C5</f>
        <v>Define the term triage. Explain the steps necessary to assess and handle a medical emergency until help arrives.</v>
      </c>
      <c r="AA91" s="314" t="str">
        <f>IF('First Aid'!P5="","",'First Aid'!P5)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Community'!P5="", "", 'Citizenship in the Community'!P5)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IF(Cooking!P49="","",Cooking!P49)</f>
        <v/>
      </c>
      <c r="R92" s="66"/>
      <c r="T92" s="321"/>
      <c r="U92" s="174" t="str">
        <f>'Environmental Science'!C6</f>
        <v>• Community</v>
      </c>
      <c r="V92" s="185" t="str">
        <f>IF('Environmental Science'!P6="","",'Environmental Science'!P6)</f>
        <v/>
      </c>
      <c r="W92" s="66"/>
      <c r="Y92" s="313"/>
      <c r="Z92" s="290"/>
      <c r="AA92" s="314"/>
      <c r="AD92" s="186" t="str">
        <f>'Personal Fitness'!B4</f>
        <v>i</v>
      </c>
      <c r="AE92" s="188" t="str">
        <f>'Personal Fitness'!C4</f>
        <v>Why physical exams are important.</v>
      </c>
      <c r="AF92" s="187" t="str">
        <f>IF('Personal Fitness'!P4="","",'Personal Fitness'!P4)</f>
        <v/>
      </c>
      <c r="AG92" s="66"/>
      <c r="AI92" s="186">
        <f>Sustainability!B4</f>
        <v>2</v>
      </c>
      <c r="AJ92" s="183" t="str">
        <f>Sustainability!C4</f>
        <v>Do A and either B OR C of the following:</v>
      </c>
      <c r="AK92" s="187" t="str">
        <f>IF(Sustainability!P4="","",Sustainability!P4)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Science'!P7="","",'Environmental Science'!P7)</f>
        <v/>
      </c>
      <c r="W93" s="66"/>
      <c r="Y93" s="184" t="str">
        <f>'First Aid'!B6</f>
        <v>2c</v>
      </c>
      <c r="Z93" s="183" t="str">
        <f>'First Aid'!C6</f>
        <v>Explain the standard precautions as applied to blood borne pathogens.</v>
      </c>
      <c r="AA93" s="185" t="str">
        <f>IF('First Aid'!P6="","",'First Aid'!P6)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Fitness'!P5="","",'Personal Fitness'!P5)</f>
        <v/>
      </c>
      <c r="AG93" s="66"/>
      <c r="AI93" s="186"/>
      <c r="AJ93" s="183" t="str">
        <f>Sustainability!C5</f>
        <v>Water</v>
      </c>
      <c r="AK93" s="187" t="str">
        <f>IF(Sustainability!P5="","",Sustainability!P5)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Community'!P6="", "", 'Citizenship in the Community'!P6)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IF(Communication!P5="","",Communication!P5)</f>
        <v/>
      </c>
      <c r="N94" s="66"/>
      <c r="O94" s="313"/>
      <c r="P94" s="290"/>
      <c r="Q94" s="314"/>
      <c r="R94" s="66"/>
      <c r="T94" s="321"/>
      <c r="U94" s="174" t="str">
        <f>'Environmental Science'!C8</f>
        <v>• Biosphere</v>
      </c>
      <c r="V94" s="185" t="str">
        <f>IF('Environmental Science'!P8="","",'Environmental Science'!P8)</f>
        <v/>
      </c>
      <c r="W94" s="66"/>
      <c r="Y94" s="184" t="str">
        <f>'First Aid'!B7</f>
        <v>2d</v>
      </c>
      <c r="Z94" s="183" t="str">
        <f>'First Aid'!C7</f>
        <v>Prepare a first-aid kit for your home. Display and discuss its contents with your counselor.</v>
      </c>
      <c r="AA94" s="185" t="str">
        <f>IF('First Aid'!P7="","",'First Aid'!P7)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IF(Sustainability!P6="","",Sustainability!P6)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Community'!P7="", "", 'Citizenship in the Community'!P7)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IF(Cooking!P50="","",Cooking!P50)</f>
        <v/>
      </c>
      <c r="R95" s="66"/>
      <c r="T95" s="321"/>
      <c r="U95" s="174" t="str">
        <f>'Environmental Science'!C9</f>
        <v>• Symbiosis</v>
      </c>
      <c r="V95" s="185" t="str">
        <f>IF('Environmental Science'!P9="","",'Environmental Science'!P9)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Aid'!P8="","",'First Aid'!P8)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Community'!P8="", "", 'Citizenship in the Community'!P8)</f>
        <v/>
      </c>
      <c r="H96" s="66"/>
      <c r="I96" s="66"/>
      <c r="J96" s="291"/>
      <c r="K96" s="294"/>
      <c r="L96" s="292"/>
      <c r="N96" s="66"/>
      <c r="O96" s="313"/>
      <c r="P96" s="290"/>
      <c r="Q96" s="314"/>
      <c r="R96" s="66"/>
      <c r="T96" s="321"/>
      <c r="U96" s="174" t="str">
        <f>'Environmental Science'!C10</f>
        <v>• Niche</v>
      </c>
      <c r="V96" s="185" t="str">
        <f>IF('Environmental Science'!P10="","",'Environmental Science'!P10)</f>
        <v/>
      </c>
      <c r="W96" s="66"/>
      <c r="Y96" s="313"/>
      <c r="Z96" s="290"/>
      <c r="AA96" s="314"/>
      <c r="AD96" s="186" t="str">
        <f>'Personal Fitness'!B6</f>
        <v>iii</v>
      </c>
      <c r="AE96" s="188" t="str">
        <f>'Personal Fitness'!C6</f>
        <v>Diseases that can be prevented and how.</v>
      </c>
      <c r="AF96" s="187" t="str">
        <f>IF('Personal Fitness'!P6="","",'Personal Fitness'!P6)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Science'!P11="","",'Environmental Science'!P11)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Aid'!P9="","",'First Aid'!P9)</f>
        <v/>
      </c>
      <c r="AD97" s="186" t="str">
        <f>'Personal Fitness'!B7</f>
        <v>iv</v>
      </c>
      <c r="AE97" s="188" t="str">
        <f>'Personal Fitness'!C7</f>
        <v>The seven warning signs of cancer.</v>
      </c>
      <c r="AF97" s="187" t="str">
        <f>IF('Personal Fitness'!P7="","",'Personal Fitness'!P7)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Community'!P9="", "", 'Citizenship in the Community'!P9)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IF(Cooking!P51="","",Cooking!P51)</f>
        <v/>
      </c>
      <c r="R98" s="66"/>
      <c r="T98" s="321"/>
      <c r="U98" s="174" t="str">
        <f>'Environmental Science'!C12</f>
        <v>• Conservation</v>
      </c>
      <c r="V98" s="185" t="str">
        <f>IF('Environmental Science'!P12="","",'Environmental Science'!P12)</f>
        <v/>
      </c>
      <c r="W98" s="66"/>
      <c r="Y98" s="313"/>
      <c r="Z98" s="290"/>
      <c r="AA98" s="314"/>
      <c r="AD98" s="186" t="str">
        <f>'Personal Fitness'!B8</f>
        <v>v</v>
      </c>
      <c r="AE98" s="188" t="str">
        <f>'Personal Fitness'!C8</f>
        <v>The youth risk factors that affect cardiovascular fitness in adulthood.</v>
      </c>
      <c r="AF98" s="187" t="str">
        <f>IF('Personal Fitness'!P8="","",'Personal Fitness'!P8)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Science'!P13="","",'Environmental Science'!P13)</f>
        <v/>
      </c>
      <c r="W99" s="66"/>
      <c r="Y99" s="184" t="str">
        <f>'First Aid'!B10</f>
        <v>3c</v>
      </c>
      <c r="Z99" s="183" t="str">
        <f>'First Aid'!C10</f>
        <v>Explain the use of an automated external defibrillator (AED).</v>
      </c>
      <c r="AA99" s="185" t="str">
        <f>IF('First Aid'!P10="","",'First Aid'!P10)</f>
        <v/>
      </c>
      <c r="AD99" s="291" t="str">
        <f>'Personal Fitness'!B9</f>
        <v>1b</v>
      </c>
      <c r="AE99" s="290" t="str">
        <f>'Personal Fitness'!C9</f>
        <v>Have a dental examination. Get a statement saying that your teeth have been checked and cared for. Tell how to care for your teeth.</v>
      </c>
      <c r="AF99" s="292" t="str">
        <f>IF('Personal Fitness'!P9="","",'Personal Fitness'!P9)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IF(Sustainability!P7="","",Sustainability!P7)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Community'!P10="", "", 'Citizenship in the Community'!P10)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IF(Communication!P6="","",Communication!P6)</f>
        <v/>
      </c>
      <c r="N100" s="66"/>
      <c r="O100" s="313"/>
      <c r="P100" s="290"/>
      <c r="Q100" s="314"/>
      <c r="R100" s="66"/>
      <c r="T100" s="321"/>
      <c r="U100" s="174" t="str">
        <f>'Environmental Science'!C14</f>
        <v>• Endangered species</v>
      </c>
      <c r="V100" s="185" t="str">
        <f>IF('Environmental Science'!P14="","",'Environmental Science'!P14)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Aid'!P11="","",'First Aid'!P11)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Science'!P15="","",'Environmental Science'!P15)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Fitness'!P10="","",'Personal Fitness'!P10)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Community'!P11="", "", 'Citizenship in the Community'!P11)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IF(Cooking!P52="","",Cooking!P52)</f>
        <v/>
      </c>
      <c r="R102" s="66"/>
      <c r="T102" s="321"/>
      <c r="U102" s="174" t="str">
        <f>'Environmental Science'!C16</f>
        <v>• Pollution prevention</v>
      </c>
      <c r="V102" s="185" t="str">
        <f>IF('Environmental Science'!P16="","",'Environmental Science'!P16)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Community'!P12="", "", 'Citizenship in the Community'!P12)</f>
        <v/>
      </c>
      <c r="H103" s="66"/>
      <c r="I103" s="66"/>
      <c r="J103" s="291"/>
      <c r="K103" s="294"/>
      <c r="L103" s="292"/>
      <c r="N103" s="66"/>
      <c r="O103" s="313"/>
      <c r="P103" s="290"/>
      <c r="Q103" s="314"/>
      <c r="R103" s="66"/>
      <c r="T103" s="321"/>
      <c r="U103" s="174" t="str">
        <f>'Environmental Science'!C17</f>
        <v>• Brownfield</v>
      </c>
      <c r="V103" s="185" t="str">
        <f>IF('Environmental Science'!P17="","",'Environmental Science'!P17)</f>
        <v/>
      </c>
      <c r="W103" s="66"/>
      <c r="Y103" s="313" t="str">
        <f>'First Aid'!B12</f>
        <v>3e</v>
      </c>
      <c r="Z103" s="290" t="str">
        <f>'First Aid'!C12</f>
        <v>Explain when a bee sting could be life threatening and what action should be taken for prevention and for first aid.</v>
      </c>
      <c r="AA103" s="314" t="str">
        <f>IF('First Aid'!P12="","",'First Aid'!P12)</f>
        <v/>
      </c>
      <c r="AD103" s="186" t="str">
        <f>'Personal Fitness'!B11</f>
        <v>a</v>
      </c>
      <c r="AE103" s="188" t="str">
        <f>'Personal Fitness'!C11</f>
        <v>Components of personal fitness.</v>
      </c>
      <c r="AF103" s="187" t="str">
        <f>IF('Personal Fitness'!P11="","",'Personal Fitness'!P11)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IF(Sustainability!P8="","",Sustainability!P8)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Community'!P13="", "", 'Citizenship in the Community'!P13)</f>
        <v/>
      </c>
      <c r="H104" s="66"/>
      <c r="I104" s="66"/>
      <c r="J104" s="291"/>
      <c r="K104" s="294"/>
      <c r="L104" s="292"/>
      <c r="N104" s="66"/>
      <c r="O104" s="313"/>
      <c r="P104" s="290"/>
      <c r="Q104" s="314"/>
      <c r="R104" s="66"/>
      <c r="T104" s="321"/>
      <c r="U104" s="174" t="str">
        <f>'Environmental Science'!C18</f>
        <v>• Ozone</v>
      </c>
      <c r="V104" s="185" t="str">
        <f>IF('Environmental Science'!P18="","",'Environmental Science'!P18)</f>
        <v/>
      </c>
      <c r="W104" s="66"/>
      <c r="Y104" s="313"/>
      <c r="Z104" s="290"/>
      <c r="AA104" s="314"/>
      <c r="AD104" s="186" t="str">
        <f>'Personal Fitness'!B12</f>
        <v>b</v>
      </c>
      <c r="AE104" s="188" t="str">
        <f>'Personal Fitness'!C12</f>
        <v>Reasons for being fit in all components.</v>
      </c>
      <c r="AF104" s="187" t="str">
        <f>IF('Personal Fitness'!P12="","",'Personal Fitness'!P12)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IF(Communication!P7="","",Communication!P7)</f>
        <v/>
      </c>
      <c r="N105" s="66"/>
      <c r="R105" s="66"/>
      <c r="T105" s="321"/>
      <c r="U105" s="174" t="str">
        <f>'Environmental Science'!C19</f>
        <v>• Watershed</v>
      </c>
      <c r="V105" s="185" t="str">
        <f>IF('Environmental Science'!P19="","",'Environmental Science'!P19)</f>
        <v/>
      </c>
      <c r="W105" s="66"/>
      <c r="Y105" s="313" t="str">
        <f>'First Aid'!B13</f>
        <v>3f</v>
      </c>
      <c r="Z105" s="290" t="str">
        <f>'First Aid'!C13</f>
        <v>Explain the symptoms of heatstroke and what action should be taken for first aid and for prevention.</v>
      </c>
      <c r="AA105" s="314" t="str">
        <f>IF('First Aid'!P13="","",'First Aid'!P13)</f>
        <v/>
      </c>
      <c r="AD105" s="186" t="str">
        <f>'Personal Fitness'!B13</f>
        <v>c</v>
      </c>
      <c r="AE105" s="188" t="str">
        <f>'Personal Fitness'!C13</f>
        <v>What it means to be mentally healthy.</v>
      </c>
      <c r="AF105" s="187" t="str">
        <f>IF('Personal Fitness'!P13="","",'Personal Fitness'!P13)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Science'!P20="","",'Environmental Science'!P20)</f>
        <v/>
      </c>
      <c r="W106" s="66"/>
      <c r="Y106" s="313"/>
      <c r="Z106" s="290"/>
      <c r="AA106" s="314"/>
      <c r="AD106" s="186" t="str">
        <f>'Personal Fitness'!B14</f>
        <v>d</v>
      </c>
      <c r="AE106" s="188" t="str">
        <f>'Personal Fitness'!C14</f>
        <v>What it means to be physically healthy and fit.</v>
      </c>
      <c r="AF106" s="187" t="str">
        <f>IF('Personal Fitness'!P14="","",'Personal Fitness'!P14)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Community'!P14="", "", 'Citizenship in the Community'!P14)</f>
        <v/>
      </c>
      <c r="H107" s="66"/>
      <c r="I107" s="66"/>
      <c r="J107" s="291"/>
      <c r="K107" s="294"/>
      <c r="L107" s="292"/>
      <c r="N107" s="66"/>
      <c r="O107" s="299"/>
      <c r="P107" s="299"/>
      <c r="Q107" s="299"/>
      <c r="R107" s="66"/>
      <c r="T107" s="321"/>
      <c r="U107" s="174" t="str">
        <f>'Environmental Science'!C21</f>
        <v>• Nonpoint source</v>
      </c>
      <c r="V107" s="185" t="str">
        <f>IF('Environmental Science'!P21="","",'Environmental Science'!P21)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Aid'!P14="","",'First Aid'!P14)</f>
        <v/>
      </c>
      <c r="AD107" s="186" t="str">
        <f>'Personal Fitness'!B15</f>
        <v>e</v>
      </c>
      <c r="AE107" s="188" t="str">
        <f>'Personal Fitness'!C15</f>
        <v>What it means to be socially healthy. Discuss your activity in the areas of healthy social fitness.</v>
      </c>
      <c r="AF107" s="187" t="str">
        <f>IF('Personal Fitness'!P15="","",'Personal Fitness'!P15)</f>
        <v/>
      </c>
      <c r="AG107" s="66"/>
      <c r="AI107" s="186"/>
      <c r="AJ107" s="183" t="str">
        <f>Sustainability!C9</f>
        <v>Food</v>
      </c>
      <c r="AK107" s="187" t="str">
        <f>IF(Sustainability!P9="","",Sustainability!P9)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Community'!P15="", "", 'Citizenship in the Community'!P15)</f>
        <v/>
      </c>
      <c r="H108" s="66"/>
      <c r="I108" s="66"/>
      <c r="J108" s="186">
        <f>Communication!B8</f>
        <v>2</v>
      </c>
      <c r="K108" s="195" t="str">
        <f>Communication!C8</f>
        <v>Do ONE</v>
      </c>
      <c r="L108" s="187" t="str">
        <f>IF(Communication!P8="","",Communication!P8)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IF(Cycling!P3="","",Cycling!P3)</f>
        <v/>
      </c>
      <c r="R108" s="66"/>
      <c r="T108" s="321"/>
      <c r="U108" s="174" t="str">
        <f>'Environmental Science'!C22</f>
        <v>• Hybrid vehicle</v>
      </c>
      <c r="V108" s="185" t="str">
        <f>IF('Environmental Science'!P22="","",'Environmental Science'!P22)</f>
        <v/>
      </c>
      <c r="W108" s="66"/>
      <c r="Y108" s="313"/>
      <c r="Z108" s="290"/>
      <c r="AA108" s="314"/>
      <c r="AD108" s="186" t="str">
        <f>'Personal Fitness'!B16</f>
        <v>f</v>
      </c>
      <c r="AE108" s="188" t="str">
        <f>'Personal Fitness'!C16</f>
        <v>What you can do to prevent social, emotional, or mental problems.</v>
      </c>
      <c r="AF108" s="187" t="str">
        <f>IF('Personal Fitness'!P16="","",'Personal Fitness'!P16)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IF(Sustainability!P10="","",Sustainability!P10)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IF(Communication!P9="","",Communication!P9)</f>
        <v/>
      </c>
      <c r="N109" s="66"/>
      <c r="O109" s="313"/>
      <c r="P109" s="290"/>
      <c r="Q109" s="314"/>
      <c r="R109" s="66"/>
      <c r="T109" s="322"/>
      <c r="U109" s="174" t="str">
        <f>'Environmental Science'!C23</f>
        <v>• Fuel cell</v>
      </c>
      <c r="V109" s="185" t="str">
        <f>IF('Environmental Science'!P23="","",'Environmental Science'!P23)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Fitness'!P17="","",'Personal Fitness'!P17)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Science'!P24="","",'Environmental Science'!P24)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Aid'!P15="","",'First Aid'!P15)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IF(Cycling!P4="","",Cycling!P4)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Science'!P25="","",'Environmental Science'!P25)</f>
        <v/>
      </c>
      <c r="Y111" s="313"/>
      <c r="Z111" s="290"/>
      <c r="AA111" s="314"/>
      <c r="AD111" s="186" t="str">
        <f>'Personal Fitness'!B18</f>
        <v>3b</v>
      </c>
      <c r="AE111" s="183" t="str">
        <f>'Personal Fitness'!C18</f>
        <v>Are you immunized and vaccinated according to the advice of your health-care provider?</v>
      </c>
      <c r="AF111" s="187" t="str">
        <f>IF('Personal Fitness'!P18="","",'Personal Fitness'!P18)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IF(Sustainability!P11="","",Sustainability!P11)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Community'!P16="", "", 'Citizenship in the Community'!P16)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IF(Communication!P10="","",Communication!P10)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Fitness'!P19="","",'Personal Fitness'!P19)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Science'!P26="","",'Environmental Science'!P26)</f>
        <v/>
      </c>
      <c r="W113" s="66"/>
      <c r="Y113" s="313" t="str">
        <f>'First Aid'!B16</f>
        <v>5a</v>
      </c>
      <c r="Z113" s="290" t="str">
        <f>'First Aid'!C16</f>
        <v>Describe the symptoms, proper first-aid procedures, and possible prevention measures for hypothermia</v>
      </c>
      <c r="AA113" s="314" t="str">
        <f>IF('First Aid'!P16="","",'First Aid'!P16)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Community'!P17="", "", 'Citizenship in the Community'!P17)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Fitness'!P20="","",'Personal Fitness'!P20)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IF(Sustainability!P12="","",Sustainability!P12)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IF(Communication!P11="","",Communication!P11)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IF(Cycling!P5="","",Cycling!P5)</f>
        <v/>
      </c>
      <c r="R115" s="66"/>
      <c r="T115" s="184" t="str">
        <f>'Environmental Science'!B27</f>
        <v>A3</v>
      </c>
      <c r="U115" s="183" t="str">
        <f>'Environmental Science'!C27</f>
        <v>Discuss what is an ecosystem. Tell how it is maintained in nature and how it survives.</v>
      </c>
      <c r="V115" s="185" t="str">
        <f>IF('Environmental Science'!P27="","",'Environmental Science'!P27)</f>
        <v/>
      </c>
      <c r="W115" s="66"/>
      <c r="Y115" s="313" t="str">
        <f>'First Aid'!B17</f>
        <v>5b</v>
      </c>
      <c r="Z115" s="290" t="str">
        <f>'First Aid'!C17</f>
        <v>Describe the symptoms, proper first-aid procedures, and possible prevention measures for convulsion/seizure</v>
      </c>
      <c r="AA115" s="314" t="str">
        <f>IF('First Aid'!P17="","",'First Aid'!P17)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Community'!P18="", "", 'Citizenship in the Community'!P18)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IF(Communication!P12="","",Communication!P12)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Science'!P28="","",'Environmental Science'!P28)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Fitness'!P21="","",'Personal Fitness'!P21)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Community'!P19="", "", 'Citizenship in the Community'!P19)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IF(Cycling!P6="","",Cycling!P6)</f>
        <v/>
      </c>
      <c r="R117" s="63"/>
      <c r="T117" s="313"/>
      <c r="U117" s="290"/>
      <c r="V117" s="314"/>
      <c r="W117" s="63"/>
      <c r="Y117" s="313" t="str">
        <f>'First Aid'!B18</f>
        <v>5c</v>
      </c>
      <c r="Z117" s="290" t="str">
        <f>'First Aid'!C18</f>
        <v>Describe the symptoms, proper first-aid procedures, and possible prevention measures for frostbite</v>
      </c>
      <c r="AA117" s="314" t="str">
        <f>IF('First Aid'!P18="","",'First Aid'!P18)</f>
        <v/>
      </c>
      <c r="AD117" s="291"/>
      <c r="AE117" s="290"/>
      <c r="AF117" s="292"/>
      <c r="AG117" s="63"/>
      <c r="AI117" s="186"/>
      <c r="AJ117" s="183" t="str">
        <f>Sustainability!C13</f>
        <v>Community</v>
      </c>
      <c r="AK117" s="187" t="str">
        <f>IF(Sustainability!P13="","",Sustainability!P13)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Science'!P29="","",'Environmental Science'!P29)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Fitness'!P22="","",'Personal Fitness'!P22)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IF(Sustainability!P14="","",Sustainability!P14)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IF(Cycling!P7="","",Cycling!P7)</f>
        <v/>
      </c>
      <c r="R119" s="63"/>
      <c r="T119" s="313"/>
      <c r="U119" s="290"/>
      <c r="V119" s="314"/>
      <c r="W119" s="63"/>
      <c r="Y119" s="313" t="str">
        <f>'First Aid'!B19</f>
        <v>5d</v>
      </c>
      <c r="Z119" s="290" t="str">
        <f>'First Aid'!C19</f>
        <v>Describe the symptoms, proper first-aid procedures, and possible prevention measures for dehydration</v>
      </c>
      <c r="AA119" s="314" t="str">
        <f>IF('First Aid'!P19="","",'First Aid'!P19)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Fitness'!P23="","",'Personal Fitness'!P23)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Community'!P20="", "", 'Citizenship in the Community'!P20)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IF(Communication!P13="","",Communication!P13)</f>
        <v/>
      </c>
      <c r="N121" s="63"/>
      <c r="O121" s="184" t="str">
        <f>Cycling!B8</f>
        <v>3a</v>
      </c>
      <c r="P121" s="183" t="str">
        <f>Cycling!C8</f>
        <v>Show all points that need regular lubrication</v>
      </c>
      <c r="Q121" s="185" t="str">
        <f>IF(Cycling!P8="","",Cycling!P8)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Aid'!P20="","",'First Aid'!P20)</f>
        <v/>
      </c>
      <c r="AD121" s="186" t="str">
        <f>'Personal Fitness'!B24</f>
        <v>3h</v>
      </c>
      <c r="AE121" s="183" t="str">
        <f>'Personal Fitness'!C24</f>
        <v>Do you sleep well at night and wake up feeling ready to start the new day?</v>
      </c>
      <c r="AF121" s="187" t="str">
        <f>IF('Personal Fitness'!P24="","",'Personal Fitness'!P24)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IF(Cycling!P9="","",Cycling!P9)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Science'!P30="","",'Environmental Science'!P30)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Fitness'!P25="","",'Personal Fitness'!P25)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IF(Sustainability!P15="","",Sustainability!P15)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IF(Cycling!P10="","",Cycling!P10)</f>
        <v/>
      </c>
      <c r="R123" s="63"/>
      <c r="T123" s="313"/>
      <c r="U123" s="290"/>
      <c r="V123" s="314"/>
      <c r="W123" s="63"/>
      <c r="Y123" s="184" t="str">
        <f>'First Aid'!B21</f>
        <v>5f</v>
      </c>
      <c r="Z123" s="183" t="str">
        <f>'First Aid'!C21</f>
        <v>Describe the symptoms, proper first-aid procedures, and possible prevention measures for burns</v>
      </c>
      <c r="AA123" s="185" t="str">
        <f>IF('First Aid'!P21="","",'First Aid'!P21)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IF(Cycling!P11="","",Cycling!P11)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Science'!P31="","",'Environmental Science'!P31)</f>
        <v/>
      </c>
      <c r="W124" s="63"/>
      <c r="Y124" s="313" t="str">
        <f>'First Aid'!B22</f>
        <v>5g</v>
      </c>
      <c r="Z124" s="290" t="str">
        <f>'First Aid'!C22</f>
        <v>Describe the symptoms, proper first-aid procedures, and possible prevention measures for abdominal pain</v>
      </c>
      <c r="AA124" s="314" t="str">
        <f>IF('First Aid'!P22="","",'First Aid'!P22)</f>
        <v/>
      </c>
      <c r="AD124" s="186" t="str">
        <f>'Personal Fitness'!B26</f>
        <v>3j</v>
      </c>
      <c r="AE124" s="183" t="str">
        <f>'Personal Fitness'!C26</f>
        <v>Do you spend quality time with your family and friends in social and recreational activities?</v>
      </c>
      <c r="AF124" s="187" t="str">
        <f>IF('Personal Fitness'!P26="","",'Personal Fitness'!P26)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IF(Communication!P14="","",Communication!P14)</f>
        <v/>
      </c>
      <c r="N125" s="63"/>
      <c r="O125" s="313">
        <f>Cycling!B12</f>
        <v>5</v>
      </c>
      <c r="P125" s="290" t="str">
        <f>Cycling!C12</f>
        <v>Show how to repair a flat by removing the tire, replacing or patching the tube, and remounting the tire.</v>
      </c>
      <c r="Q125" s="314" t="str">
        <f>IF(Cycling!P12="","",Cycling!P12)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Fitness'!P27="","",'Personal Fitness'!P27)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IF(Sustainability!P16="","",Sustainability!P16)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Science'!P32="","",'Environmental Science'!P32)</f>
        <v/>
      </c>
      <c r="Y126" s="313" t="str">
        <f>'First Aid'!B23</f>
        <v>5h</v>
      </c>
      <c r="Z126" s="290" t="str">
        <f>'First Aid'!C23</f>
        <v>Describe the symptoms, proper first-aid procedures, and possible prevention measures for loosened teeth</v>
      </c>
      <c r="AA126" s="314" t="str">
        <f>IF('First Aid'!P23="","",'First Aid'!P23)</f>
        <v/>
      </c>
      <c r="AD126" s="186" t="str">
        <f>'Personal Fitness'!B28</f>
        <v>4a</v>
      </c>
      <c r="AE126" s="183" t="str">
        <f>'Personal Fitness'!C28</f>
        <v>Explain the components of physical fitness.</v>
      </c>
      <c r="AF126" s="187" t="str">
        <f>IF('Personal Fitness'!P28="","",'Personal Fitness'!P28)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IF(Cycling!P13="","",Cycling!P13)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Fitness'!P29="","",'Personal Fitness'!P29)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Nation'!P3="", "", 'Citizenship in the Nation'!P3)</f>
        <v/>
      </c>
      <c r="J128" s="186">
        <f>Communication!B15</f>
        <v>7</v>
      </c>
      <c r="K128" s="195" t="str">
        <f>Communication!C15</f>
        <v>Do ONE</v>
      </c>
      <c r="L128" s="187" t="str">
        <f>IF(Communication!P15="","",Communication!P15)</f>
        <v/>
      </c>
      <c r="O128" s="313">
        <f>Cycling!B14</f>
        <v>7</v>
      </c>
      <c r="P128" s="290" t="str">
        <f>Cycling!C14</f>
        <v>Using the BSA buddy system, complete all the requirements for ONE of the following options: road biking OR mountain biking</v>
      </c>
      <c r="Q128" s="314" t="str">
        <f>IF(Cycling!P14="","",Cycling!P14)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Science'!P33="","",'Environmental Science'!P33)</f>
        <v/>
      </c>
      <c r="Y128" s="313" t="str">
        <f>'First Aid'!B24</f>
        <v>5i</v>
      </c>
      <c r="Z128" s="290" t="str">
        <f>'First Aid'!C24</f>
        <v>Describe the symptoms, proper first-aid procedures, and possible prevention measures for knocked out tooth</v>
      </c>
      <c r="AA128" s="314" t="str">
        <f>IF('First Aid'!P24="","",'First Aid'!P24)</f>
        <v/>
      </c>
      <c r="AD128" s="186" t="str">
        <f>'Personal Fitness'!B30</f>
        <v>4c</v>
      </c>
      <c r="AE128" s="183" t="str">
        <f>'Personal Fitness'!C30</f>
        <v>Explain the need to have a balance in all four components of physical fitness.</v>
      </c>
      <c r="AF128" s="187" t="str">
        <f>IF('Personal Fitness'!P30="","",'Personal Fitness'!P30)</f>
        <v/>
      </c>
      <c r="AI128" s="186"/>
      <c r="AJ128" s="183" t="str">
        <f>Sustainability!C17</f>
        <v>Energy</v>
      </c>
      <c r="AK128" s="187" t="str">
        <f>IF(Sustainability!P17="","",Sustainability!P17)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IF(Communication!P16="","",Communication!P16)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Fitness'!P31="","",'Personal Fitness'!P31)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IF(Sustainability!P18="","",Sustainability!P18)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Nation'!P4="", "", 'Citizenship in the Nation'!P4)</f>
        <v/>
      </c>
      <c r="H130" s="2"/>
      <c r="I130" s="2"/>
      <c r="J130" s="291"/>
      <c r="K130" s="294"/>
      <c r="L130" s="292"/>
      <c r="N130" s="2"/>
      <c r="O130" s="184" t="str">
        <f>Cycling!B15</f>
        <v>7A</v>
      </c>
      <c r="P130" s="183" t="str">
        <f>Cycling!C15</f>
        <v>Road Biking</v>
      </c>
      <c r="Q130" s="185" t="str">
        <f>IF(Cycling!P15="","",Cycling!P15)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Aid'!P25="","",'First Aid'!P25)</f>
        <v/>
      </c>
      <c r="AB130" s="2"/>
      <c r="AC130" s="2"/>
      <c r="AD130" s="186" t="str">
        <f>'Personal Fitness'!B32</f>
        <v>5a</v>
      </c>
      <c r="AE130" s="183" t="str">
        <f>'Personal Fitness'!C32</f>
        <v>Explain the importance of good nutrition.</v>
      </c>
      <c r="AF130" s="187" t="str">
        <f>IF('Personal Fitness'!P32="","",'Personal Fitness'!P32)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Nation'!P5="", "", 'Citizenship in the Nation'!P5)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IF(Communication!P17="","",Communication!P17)</f>
        <v/>
      </c>
      <c r="N131" s="2"/>
      <c r="O131" s="184">
        <f>Cycling!B16</f>
        <v>1</v>
      </c>
      <c r="P131" s="188" t="str">
        <f>Cycling!C16</f>
        <v>Take a road test with your counselor and demonstrate the following:</v>
      </c>
      <c r="Q131" s="185" t="str">
        <f>IF(Cycling!P16="","",Cycling!P16)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Science'!P34="","",'Environmental Science'!P34)</f>
        <v/>
      </c>
      <c r="W131" s="2"/>
      <c r="X131" s="2"/>
      <c r="Y131" s="313"/>
      <c r="Z131" s="290"/>
      <c r="AA131" s="314"/>
      <c r="AB131" s="2"/>
      <c r="AC131" s="2"/>
      <c r="AD131" s="186" t="str">
        <f>'Personal Fitness'!B33</f>
        <v>5b</v>
      </c>
      <c r="AE131" s="183" t="str">
        <f>'Personal Fitness'!C33</f>
        <v>Explain what good nutrition means to you.</v>
      </c>
      <c r="AF131" s="187" t="str">
        <f>IF('Personal Fitness'!P33="","",'Personal Fitness'!P33)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IF(Cycling!P17="","",Cycling!P17)</f>
        <v/>
      </c>
      <c r="R132" s="2"/>
      <c r="S132" s="2"/>
      <c r="T132" s="313"/>
      <c r="U132" s="290"/>
      <c r="V132" s="314"/>
      <c r="W132" s="2"/>
      <c r="X132" s="2"/>
      <c r="Y132" s="184">
        <f>'First Aid'!B26</f>
        <v>6</v>
      </c>
      <c r="Z132" s="183" t="str">
        <f>'First Aid'!C26</f>
        <v>Do TWO of the following</v>
      </c>
      <c r="AA132" s="185" t="str">
        <f>IF('First Aid'!P26="","",'First Aid'!P26)</f>
        <v/>
      </c>
      <c r="AB132" s="2"/>
      <c r="AC132" s="2"/>
      <c r="AD132" s="186" t="str">
        <f>'Personal Fitness'!B34</f>
        <v>5c</v>
      </c>
      <c r="AE132" s="183" t="str">
        <f>'Personal Fitness'!C34</f>
        <v>Explain how good nutrition is related to the other components of personal fitness.</v>
      </c>
      <c r="AF132" s="187" t="str">
        <f>IF('Personal Fitness'!P34="","",'Personal Fitness'!P34)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IF(Cycling!P18="","",Cycling!P18)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Aid'!P27="","",'First Aid'!P27)</f>
        <v/>
      </c>
      <c r="AB133" s="2"/>
      <c r="AC133" s="2"/>
      <c r="AD133" s="186" t="str">
        <f>'Personal Fitness'!B35</f>
        <v>5d</v>
      </c>
      <c r="AE133" s="183" t="str">
        <f>'Personal Fitness'!C35</f>
        <v>Explain the three components of a sound weight (fat) control program.</v>
      </c>
      <c r="AF133" s="187" t="str">
        <f>IF('Personal Fitness'!P35="","",'Personal Fitness'!P35)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Nation'!P6="", "", 'Citizenship in the Nation'!P6)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Science'!P35="","",'Environmental Science'!P35)</f>
        <v/>
      </c>
      <c r="W134" s="2"/>
      <c r="X134" s="2"/>
      <c r="Y134" s="313"/>
      <c r="Z134" s="315"/>
      <c r="AA134" s="314"/>
      <c r="AB134" s="2"/>
      <c r="AC134" s="2"/>
      <c r="AD134" s="291">
        <f>'Personal Fitness'!B36</f>
        <v>6</v>
      </c>
      <c r="AE134" s="183" t="str">
        <f>'Personal Fitness'!C36</f>
        <v>Record your abilities on the following tests:</v>
      </c>
      <c r="AF134" s="187" t="str">
        <f>IF('Personal Fitness'!P36="","",'Personal Fitness'!P36)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IF(Sustainability!P19="","",Sustainability!P19)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IF(Cycling!P19="","",Cycling!P19)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Aid'!P28="","",'First Aid'!P28)</f>
        <v/>
      </c>
      <c r="AB135" s="2"/>
      <c r="AC135" s="2"/>
      <c r="AD135" s="291"/>
      <c r="AE135" s="183" t="str">
        <f>'Personal Fitness'!C37</f>
        <v>Aerobic - run 9 minutes OR 1 mile.</v>
      </c>
      <c r="AF135" s="187" t="str">
        <f>IF('Personal Fitness'!P37="","",'Personal Fitness'!P37)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Nation'!P7="", "", 'Citizenship in the Nation'!P7)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IF(Communication!P18="","",Communication!P18)</f>
        <v/>
      </c>
      <c r="N136" s="2"/>
      <c r="O136" s="184" t="str">
        <f>Cycling!B20</f>
        <v>d</v>
      </c>
      <c r="P136" s="198" t="str">
        <f>Cycling!C20</f>
        <v>Demonstrate appropriate actions at a right-turn only lane when you are continuing straight.</v>
      </c>
      <c r="Q136" s="185" t="str">
        <f>IF(Cycling!P20="","",Cycling!P20)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Science'!P36="","",'Environmental Science'!P36)</f>
        <v/>
      </c>
      <c r="W136" s="2"/>
      <c r="X136" s="2"/>
      <c r="Y136" s="313"/>
      <c r="Z136" s="315"/>
      <c r="AA136" s="314"/>
      <c r="AB136" s="2"/>
      <c r="AC136" s="2"/>
      <c r="AD136" s="291"/>
      <c r="AE136" s="183" t="str">
        <f>'Personal Fitness'!C38</f>
        <v>Flexibility - Distance stretched on 4th attempt of a sit and reach.</v>
      </c>
      <c r="AF136" s="187" t="str">
        <f>IF('Personal Fitness'!P38="","",'Personal Fitness'!P38)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IF(Cycling!P21="","",Cycling!P21)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Aid'!P29="","",'First Aid'!P29)</f>
        <v/>
      </c>
      <c r="AB137" s="2"/>
      <c r="AC137" s="2"/>
      <c r="AD137" s="291"/>
      <c r="AE137" s="183" t="str">
        <f>'Personal Fitness'!C39</f>
        <v>Strength - Sit-ups done correctly in 60 seconds.</v>
      </c>
      <c r="AF137" s="187" t="str">
        <f>IF('Personal Fitness'!P39="","",'Personal Fitness'!P39)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Nation'!P8="", "", 'Citizenship in the Nation'!P8)</f>
        <v/>
      </c>
      <c r="H138" s="2"/>
      <c r="I138" s="2"/>
      <c r="J138" s="291"/>
      <c r="K138" s="294"/>
      <c r="L138" s="292"/>
      <c r="N138" s="2"/>
      <c r="O138" s="184" t="str">
        <f>Cycling!B22</f>
        <v>f</v>
      </c>
      <c r="P138" s="198" t="str">
        <f>Cycling!C22</f>
        <v>Cross railroad tracks properly.</v>
      </c>
      <c r="Q138" s="185" t="str">
        <f>IF(Cycling!P22="","",Cycling!P22)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Science'!P37="","",'Environmental Science'!P37)</f>
        <v/>
      </c>
      <c r="W138" s="2"/>
      <c r="X138" s="2"/>
      <c r="Y138" s="313"/>
      <c r="Z138" s="315"/>
      <c r="AA138" s="314"/>
      <c r="AB138" s="2"/>
      <c r="AC138" s="2"/>
      <c r="AD138" s="291"/>
      <c r="AE138" s="183" t="str">
        <f>'Personal Fitness'!C40</f>
        <v>Strength - Pull-ups done correctly in 60 seconds.</v>
      </c>
      <c r="AF138" s="187" t="str">
        <f>IF('Personal Fitness'!P40="","",'Personal Fitness'!P40)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IF(Communication!P19="","",Communication!P19)</f>
        <v/>
      </c>
      <c r="N139" s="2"/>
      <c r="O139" s="184">
        <f>Cycling!B23</f>
        <v>2</v>
      </c>
      <c r="P139" s="188" t="str">
        <f>Cycling!C23</f>
        <v>Avoiding main highways, take the following rides:</v>
      </c>
      <c r="Q139" s="185" t="str">
        <f>IF(Cycling!P23="","",Cycling!P23)</f>
        <v/>
      </c>
      <c r="R139" s="2"/>
      <c r="S139" s="2"/>
      <c r="T139" s="313"/>
      <c r="U139" s="290"/>
      <c r="V139" s="314"/>
      <c r="W139" s="2"/>
      <c r="X139" s="2"/>
      <c r="Y139" s="184">
        <f>'First Aid'!B30</f>
        <v>7</v>
      </c>
      <c r="Z139" s="183" t="str">
        <f>'First Aid'!C30</f>
        <v>Teach another Scout a first-aid skill selected by your counselor.</v>
      </c>
      <c r="AA139" s="185" t="str">
        <f>IF('First Aid'!P30="","",'First Aid'!P30)</f>
        <v/>
      </c>
      <c r="AB139" s="2"/>
      <c r="AC139" s="2"/>
      <c r="AD139" s="291"/>
      <c r="AE139" s="183" t="str">
        <f>'Personal Fitness'!C41</f>
        <v>Strength - Push-ups done correctly in 60 seconds.</v>
      </c>
      <c r="AF139" s="187" t="str">
        <f>IF('Personal Fitness'!P41="","",'Personal Fitness'!P41)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IF(Sustainability!P20="","",Sustainability!P20)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IF(Cycling!P24="","",Cycling!P24)</f>
        <v/>
      </c>
      <c r="R140" s="2"/>
      <c r="S140" s="2"/>
      <c r="T140" s="313"/>
      <c r="U140" s="290"/>
      <c r="V140" s="314"/>
      <c r="W140" s="2"/>
      <c r="X140" s="2"/>
      <c r="Y140" s="109"/>
      <c r="Z140" s="181"/>
      <c r="AA140" s="98"/>
      <c r="AB140" s="2"/>
      <c r="AC140" s="2"/>
      <c r="AD140" s="291"/>
      <c r="AE140" s="183" t="str">
        <f>'Personal Fitness'!C42</f>
        <v>Body Composition - right arm.</v>
      </c>
      <c r="AF140" s="187" t="str">
        <f>IF('Personal Fitness'!P42="","",'Personal Fitness'!P42)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Nation'!P9="", "", 'Citizenship in the Nation'!P9)</f>
        <v/>
      </c>
      <c r="H141" s="2"/>
      <c r="I141" s="2"/>
      <c r="J141" s="291"/>
      <c r="K141" s="295"/>
      <c r="L141" s="292"/>
      <c r="N141" s="2"/>
      <c r="O141" s="184" t="str">
        <f>Cycling!B25</f>
        <v>b</v>
      </c>
      <c r="P141" s="198" t="str">
        <f>Cycling!C25</f>
        <v>Two of 15 miles each.</v>
      </c>
      <c r="Q141" s="185" t="str">
        <f>IF(Cycling!P25="","",Cycling!P25)</f>
        <v/>
      </c>
      <c r="R141" s="2"/>
      <c r="S141" s="2"/>
      <c r="T141" s="313"/>
      <c r="U141" s="290"/>
      <c r="V141" s="314"/>
      <c r="W141" s="2"/>
      <c r="X141" s="2"/>
      <c r="Y141" s="109"/>
      <c r="Z141" s="181"/>
      <c r="AA141" s="98"/>
      <c r="AB141" s="2"/>
      <c r="AC141" s="2"/>
      <c r="AD141" s="291"/>
      <c r="AE141" s="183" t="str">
        <f>'Personal Fitness'!C43</f>
        <v>Body Composition - shoulders.</v>
      </c>
      <c r="AF141" s="187" t="str">
        <f>IF('Personal Fitness'!P43="","",'Personal Fitness'!P43)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IF(Communication!P20="","",Communication!P20)</f>
        <v/>
      </c>
      <c r="N142" s="2"/>
      <c r="O142" s="184" t="str">
        <f>Cycling!B26</f>
        <v>c</v>
      </c>
      <c r="P142" s="198" t="str">
        <f>Cycling!C26</f>
        <v>Two of 25 miles each.</v>
      </c>
      <c r="Q142" s="185" t="str">
        <f>IF(Cycling!P26="","",Cycling!P26)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Science'!P38="","",'Environmental Science'!P38)</f>
        <v/>
      </c>
      <c r="W142" s="2"/>
      <c r="X142" s="2"/>
      <c r="Y142" s="109"/>
      <c r="Z142" s="181"/>
      <c r="AA142" s="98"/>
      <c r="AB142" s="2"/>
      <c r="AC142" s="2"/>
      <c r="AD142" s="291"/>
      <c r="AE142" s="183" t="str">
        <f>'Personal Fitness'!C44</f>
        <v>Body Composition - chest.</v>
      </c>
      <c r="AF142" s="187" t="str">
        <f>IF('Personal Fitness'!P44="","",'Personal Fitness'!P44)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IF(Cycling!P27="","",Cycling!P27)</f>
        <v/>
      </c>
      <c r="R143" s="2"/>
      <c r="S143" s="2"/>
      <c r="T143" s="313"/>
      <c r="U143" s="290"/>
      <c r="V143" s="314"/>
      <c r="W143" s="2"/>
      <c r="X143" s="2"/>
      <c r="Y143" s="109"/>
      <c r="Z143" s="181"/>
      <c r="AA143" s="98"/>
      <c r="AB143" s="2"/>
      <c r="AC143" s="2"/>
      <c r="AD143" s="291"/>
      <c r="AE143" s="183" t="str">
        <f>'Personal Fitness'!C45</f>
        <v>Body Composition - abdomen.</v>
      </c>
      <c r="AF143" s="187" t="str">
        <f>IF('Personal Fitness'!P45="","",'Personal Fitness'!P45)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Nation'!P10="", "", 'Citizenship in the Nation'!P10)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IF(Cycling!P28="","",Cycling!P28)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Fitness'!P46="","",'Personal Fitness'!P46)</f>
        <v/>
      </c>
      <c r="AG144" s="2"/>
      <c r="AH144" s="2"/>
      <c r="AI144" s="186"/>
      <c r="AJ144" s="183" t="str">
        <f>Sustainability!C21</f>
        <v>Stuff</v>
      </c>
      <c r="AK144" s="187" t="str">
        <f>IF(Sustainability!P21="","",Sustainability!P21)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Science'!P39="","",'Environmental Science'!P39)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Fitness'!P47="","",'Personal Fitness'!P47)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IF(Sustainability!P22="","",Sustainability!P22)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IF(Cycling!P29="","",Cycling!P29)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Nation'!P11="", "", 'Citizenship in the Nation'!P11)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Nation'!P12="", "", 'Citizenship in the Nation'!P12)</f>
        <v/>
      </c>
      <c r="H148" s="2"/>
      <c r="I148" s="2"/>
      <c r="J148" s="168"/>
      <c r="K148" s="35"/>
      <c r="L148" s="98"/>
      <c r="N148" s="2"/>
      <c r="O148" s="184" t="str">
        <f>Cycling!B30</f>
        <v>7B</v>
      </c>
      <c r="P148" s="183" t="str">
        <f>Cycling!C30</f>
        <v>Mountain Biking</v>
      </c>
      <c r="Q148" s="185" t="str">
        <f>IF(Cycling!P30="","",Cycling!P30)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Science'!P40="","",'Environmental Science'!P40)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IF(Sustainability!P23="","",Sustainability!P23)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Nation'!P13="", "", 'Citizenship in the Nation'!P13)</f>
        <v/>
      </c>
      <c r="H149" s="2"/>
      <c r="I149" s="2"/>
      <c r="J149" s="168"/>
      <c r="K149" s="35"/>
      <c r="L149" s="98"/>
      <c r="N149" s="2"/>
      <c r="O149" s="184">
        <f>Cycling!B31</f>
        <v>1</v>
      </c>
      <c r="P149" s="188" t="str">
        <f>Cycling!C31</f>
        <v>Take a trail ride with your counselor and demonstrate the following:</v>
      </c>
      <c r="Q149" s="185" t="str">
        <f>IF(Cycling!P31="","",Cycling!P31)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Fitness'!P48="","",'Personal Fitness'!P48)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Nation'!P14="", "", 'Citizenship in the Nation'!P14)</f>
        <v/>
      </c>
      <c r="H150" s="2"/>
      <c r="I150" s="2"/>
      <c r="J150" s="168"/>
      <c r="K150" s="35"/>
      <c r="L150" s="98"/>
      <c r="N150" s="2"/>
      <c r="O150" s="184" t="str">
        <f>Cycling!B32</f>
        <v>a</v>
      </c>
      <c r="P150" s="198" t="str">
        <f>Cycling!C32</f>
        <v>Properly mount, pedal, and brake, including emergency stops.</v>
      </c>
      <c r="Q150" s="185" t="str">
        <f>IF(Cycling!P32="","",Cycling!P32)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IF(Sustainability!P24="","",Sustainability!P24)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Nation'!P15="", "", 'Citizenship in the Nation'!P15)</f>
        <v/>
      </c>
      <c r="H151" s="2"/>
      <c r="I151" s="2"/>
      <c r="J151" s="168"/>
      <c r="K151" s="35"/>
      <c r="L151" s="98"/>
      <c r="N151" s="2"/>
      <c r="O151" s="184" t="str">
        <f>Cycling!B33</f>
        <v>b</v>
      </c>
      <c r="P151" s="198" t="str">
        <f>Cycling!C33</f>
        <v>Show shifting skills as applicable to climbs and obstacles.</v>
      </c>
      <c r="Q151" s="185" t="str">
        <f>IF(Cycling!P33="","",Cycling!P33)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Science'!P41="","",'Environmental Science'!P41)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Nation'!P16="", "", 'Citizenship in the Nation'!P16)</f>
        <v/>
      </c>
      <c r="H152" s="2"/>
      <c r="I152" s="2"/>
      <c r="J152" s="168"/>
      <c r="K152" s="35"/>
      <c r="L152" s="98"/>
      <c r="N152" s="2"/>
      <c r="O152" s="184" t="str">
        <f>Cycling!B34</f>
        <v>c</v>
      </c>
      <c r="P152" s="198" t="str">
        <f>Cycling!C34</f>
        <v>Show proper trail etiquette to hikers and other cyclists, including when to yield the right-of-way.</v>
      </c>
      <c r="Q152" s="185" t="str">
        <f>IF(Cycling!P34="","",Cycling!P34)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Nation'!P17="", "", 'Citizenship in the Nation'!P17)</f>
        <v/>
      </c>
      <c r="H153" s="2"/>
      <c r="I153" s="2"/>
      <c r="J153" s="168"/>
      <c r="K153" s="35"/>
      <c r="L153" s="98"/>
      <c r="N153" s="2"/>
      <c r="O153" s="184" t="str">
        <f>Cycling!B35</f>
        <v>d</v>
      </c>
      <c r="P153" s="198" t="str">
        <f>Cycling!C35</f>
        <v>Show proper technique for riding up and down hills.</v>
      </c>
      <c r="Q153" s="185" t="str">
        <f>IF(Cycling!P35="","",Cycling!P35)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IF(Cycling!P36="","",Cycling!P36)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Science'!P42="","",'Environmental Science'!P42)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IF(Cycling!P37="","",Cycling!P37)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Science'!P43="","",'Environmental Science'!P43)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Nation'!P18="", "", 'Citizenship in the Nation'!P18)</f>
        <v/>
      </c>
      <c r="H157" s="2"/>
      <c r="I157" s="2"/>
      <c r="J157" s="168"/>
      <c r="K157" s="35"/>
      <c r="L157" s="98"/>
      <c r="N157" s="2"/>
      <c r="O157" s="184">
        <f>Cycling!B38</f>
        <v>2</v>
      </c>
      <c r="P157" s="188" t="str">
        <f>Cycling!C38</f>
        <v>Describe the rules of trail riding, including how to know when a trail is unsuitable for riding.</v>
      </c>
      <c r="Q157" s="185" t="str">
        <f>IF(Cycling!P38="","",Cycling!P38)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Fitness'!P49="","",'Personal Fitness'!P49)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Nation'!P19="", "", 'Citizenship in the Nation'!P19)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IF(Cycling!P39="","",Cycling!P39)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IF(Cycling!P40="","",Cycling!P40)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Science'!P44="","",'Environmental Science'!P44)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IF(Cycling!P41="","",Cycling!P41)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IF(Cycling!P42="","",Cycling!P42)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IF(Cycling!P43="","",Cycling!P43)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indexed="29"/>
  </sheetPr>
  <dimension ref="A1:AV180"/>
  <sheetViews>
    <sheetView showGridLines="0" view="pageBreakPreview" zoomScaleNormal="85" zoomScaleSheetLayoutView="100" zoomScalePageLayoutView="55" workbookViewId="0" xr3:uid="{BF3E6036-5CFF-541C-9DD1-8B260238869F}">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(2014)'!Q3="", "", 'Camping (2014)'!Q3)</f>
        <v/>
      </c>
      <c r="H3" s="63"/>
      <c r="I3" s="63"/>
      <c r="J3" s="297">
        <f>'Citizenship in the World'!B3</f>
        <v>1</v>
      </c>
      <c r="K3" s="296" t="str">
        <f>'Citizenship in the World'!C3</f>
        <v>Explain what citizenship in the world means to you and what you think it takes to be a good world citizen.</v>
      </c>
      <c r="L3" s="298" t="str">
        <f>IF('Citizenship in the World'!Q3="","",'Citizenship in the World'!Q3)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IF(Cooking!Q3="","",Cooking!Q3)</f>
        <v/>
      </c>
      <c r="R3" s="63"/>
      <c r="S3" s="63"/>
      <c r="T3" s="184">
        <f>'Emergency Prepedness'!B3</f>
        <v>1</v>
      </c>
      <c r="U3" s="183" t="str">
        <f>'Emergency Prepedness'!C3</f>
        <v>Earn the First Aid merit badge.</v>
      </c>
      <c r="V3" s="185" t="str">
        <f>IF('Emergency Prepedness'!Q3="","",'Emergency Prepedness'!Q3)</f>
        <v/>
      </c>
      <c r="W3" s="63"/>
      <c r="X3" s="63"/>
      <c r="Y3" s="184" t="str">
        <f>'Environmental Science'!B45</f>
        <v>G3</v>
      </c>
      <c r="Z3" s="183" t="str">
        <f>'Environmental Science'!C45</f>
        <v>Hive a swarm OR divide at least one colony of honey bees.  Explain how a hive is constructed.</v>
      </c>
      <c r="AA3" s="185" t="str">
        <f>IF('Environmental Science'!Q45="","",'Environmental Science'!Q45)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(2016)'!Q3="","",'Hiking (2016)'!Q3)</f>
        <v/>
      </c>
      <c r="AG3" s="63"/>
      <c r="AH3" s="63"/>
      <c r="AI3" s="186" t="str">
        <f>'Personal Management'!B3</f>
        <v>1a.</v>
      </c>
      <c r="AJ3" s="183" t="str">
        <f>'Personal Management'!C3</f>
        <v>Choose an item that your family might want to purchase that is considered a major expense.</v>
      </c>
      <c r="AK3" s="187" t="str">
        <f>IF('Personal Management'!Q3="","",'Personal Management'!Q3)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Prepedness'!Q4="","",'Emergency Prepedness'!Q4)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Science'!Q46="","",'Environmental Science'!Q46)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Management'!Q4="","",'Personal Management'!Q4)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(2014)'!Q4="", "", 'Camping (2014)'!Q4)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World'!Q4="","",'Citizenship in the World'!Q4)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(2016)'!Q4="","",'Hiking (2016)'!Q4)</f>
        <v/>
      </c>
      <c r="AG5" s="63"/>
      <c r="AH5" s="63"/>
      <c r="AI5" s="186" t="str">
        <f>'Personal Management'!B5</f>
        <v>i</v>
      </c>
      <c r="AJ5" s="188" t="str">
        <f>'Personal Management'!C5</f>
        <v>Discuss the plan with your merit badge counselor.</v>
      </c>
      <c r="AK5" s="187" t="str">
        <f>IF('Personal Management'!Q5="","",'Personal Management'!Q5)</f>
        <v/>
      </c>
      <c r="AL5" s="63"/>
      <c r="AM5" s="63"/>
      <c r="AN5" s="291"/>
      <c r="AO5" s="290"/>
      <c r="AP5" s="292"/>
      <c r="AQ5" s="63"/>
    </row>
    <row r="6" spans="1:43" ht="12.75" customHeight="1" x14ac:dyDescent="0.15">
      <c r="A6" s="71" t="s">
        <v>80</v>
      </c>
      <c r="B6" s="178" t="s">
        <v>15</v>
      </c>
      <c r="C6" s="72" t="str">
        <f>'Camping (2014)'!Q2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IF(Cooking!Q4="","",Cooking!Q4)</f>
        <v/>
      </c>
      <c r="R6" s="78"/>
      <c r="S6" s="78"/>
      <c r="T6" s="184" t="str">
        <f>'Emergency Prepedness'!B5</f>
        <v>i</v>
      </c>
      <c r="U6" s="188" t="str">
        <f>'Emergency Prepedness'!C5</f>
        <v>Prepare for emergency situations.</v>
      </c>
      <c r="V6" s="185" t="str">
        <f>IF('Emergency Prepedness'!Q5="","",'Emergency Prepedness'!Q5)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Science'!Q47="","",'Environmental Science'!Q47)</f>
        <v/>
      </c>
      <c r="AB6" s="78"/>
      <c r="AC6" s="78"/>
      <c r="AD6" s="291"/>
      <c r="AE6" s="290"/>
      <c r="AF6" s="292"/>
      <c r="AG6" s="78"/>
      <c r="AH6" s="78"/>
      <c r="AI6" s="186" t="str">
        <f>'Personal Management'!B6</f>
        <v>ii</v>
      </c>
      <c r="AJ6" s="188" t="str">
        <f>'Personal Management'!C6</f>
        <v>Discuss the plan with your family.</v>
      </c>
      <c r="AK6" s="187" t="str">
        <f>IF('Personal Management'!Q6="","",'Personal Management'!Q6)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Community'!Q2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Prepedness'!Q6="","",'Emergency Prepedness'!Q6)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Management'!Q7="","",'Personal Management'!Q7)</f>
        <v/>
      </c>
      <c r="AL7" s="78"/>
      <c r="AM7" s="78"/>
      <c r="AN7" s="291"/>
      <c r="AO7" s="315"/>
      <c r="AP7" s="292"/>
      <c r="AQ7" s="78"/>
    </row>
    <row r="8" spans="1:43" ht="12.75" customHeight="1" x14ac:dyDescent="0.15">
      <c r="A8" s="71" t="s">
        <v>76</v>
      </c>
      <c r="B8" s="178" t="s">
        <v>35</v>
      </c>
      <c r="C8" s="72" t="str">
        <f>'Citizenship in the Nation'!Q2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(2014)'!Q5="", "", 'Camping (2014)'!Q5)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World'!Q5="","",'Citizenship in the World'!Q5)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IF(Cooking!Q5="","",Cooking!Q5)</f>
        <v/>
      </c>
      <c r="R8" s="78"/>
      <c r="S8" s="78"/>
      <c r="T8" s="184" t="str">
        <f>'Emergency Prepedness'!B7</f>
        <v>iii</v>
      </c>
      <c r="U8" s="188" t="str">
        <f>'Emergency Prepedness'!C7</f>
        <v>Recover from emergency situations.</v>
      </c>
      <c r="V8" s="185" t="str">
        <f>IF('Emergency Prepedness'!Q7="","",'Emergency Prepedness'!Q7)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(2016)'!Q5="","",'Hiking (2016)'!Q5)</f>
        <v/>
      </c>
      <c r="AG8" s="78"/>
      <c r="AH8" s="78"/>
      <c r="AI8" s="186" t="str">
        <f>'Personal Management'!B8</f>
        <v>1c</v>
      </c>
      <c r="AJ8" s="183" t="str">
        <f>'Personal Management'!C8</f>
        <v>Develop a written shopping strategy for the purchase identified in requirement 1a.</v>
      </c>
      <c r="AK8" s="187" t="str">
        <f>IF('Personal Management'!Q8="","",'Personal Management'!Q8)</f>
        <v/>
      </c>
      <c r="AL8" s="78"/>
      <c r="AM8" s="78"/>
      <c r="AN8" s="291"/>
      <c r="AO8" s="315"/>
      <c r="AP8" s="292"/>
      <c r="AQ8" s="78"/>
    </row>
    <row r="9" spans="1:43" ht="12.75" customHeight="1" x14ac:dyDescent="0.15">
      <c r="A9" s="71" t="s">
        <v>81</v>
      </c>
      <c r="B9" s="178" t="s">
        <v>38</v>
      </c>
      <c r="C9" s="72" t="str">
        <f>'Citizenship in the World'!Q2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Prepedness'!Q8="","",'Emergency Prepedness'!Q8)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Management'!Q9="","",'Personal Management'!Q9)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Communication!Q2</f>
        <v/>
      </c>
      <c r="D10" s="78"/>
      <c r="E10" s="304">
        <f>'Camping (2014)'!B6</f>
        <v>3</v>
      </c>
      <c r="F10" s="300" t="str">
        <f>'Camping (2014)'!C6</f>
        <v>Make a written plan for an overnight trek and show how to get to your camping spot using a topographical map and either a compass OR GPS receiver.</v>
      </c>
      <c r="G10" s="302" t="str">
        <f>IF('Camping (2014)'!Q6="", "", 'Camping (2014)'!Q6)</f>
        <v/>
      </c>
      <c r="H10" s="78"/>
      <c r="I10" s="78"/>
      <c r="J10" s="297"/>
      <c r="K10" s="296"/>
      <c r="L10" s="298"/>
      <c r="N10" s="78"/>
      <c r="O10" s="313" t="str">
        <f>Cooking!B6</f>
        <v>1d</v>
      </c>
      <c r="P10" s="290" t="str">
        <f>Cooking!C6</f>
        <v>Describe the following food-related illnesses and tell what you can do to help prevent each from happening:</v>
      </c>
      <c r="Q10" s="314" t="str">
        <f>IF(Cooking!Q6="","",Cooking!Q6)</f>
        <v/>
      </c>
      <c r="R10" s="78"/>
      <c r="S10" s="78"/>
      <c r="T10" s="184" t="str">
        <f>'Emergency Prepedness'!B9</f>
        <v>v</v>
      </c>
      <c r="U10" s="188" t="str">
        <f>'Emergency Prepedness'!C9</f>
        <v>Mitigate losses in emergency situations.</v>
      </c>
      <c r="V10" s="185" t="str">
        <f>IF('Emergency Prepedness'!Q9="","",'Emergency Prepedness'!Q9)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Science'!Q48="","",'Environmental Science'!Q48)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Management'!Q10="","",'Personal Management'!Q10)</f>
        <v/>
      </c>
      <c r="AL10" s="78"/>
      <c r="AM10" s="78"/>
      <c r="AN10" s="291"/>
      <c r="AO10" s="315"/>
      <c r="AP10" s="292"/>
      <c r="AQ10" s="78"/>
    </row>
    <row r="11" spans="1:43" ht="12.75" customHeight="1" x14ac:dyDescent="0.15">
      <c r="A11" s="71" t="s">
        <v>3</v>
      </c>
      <c r="B11" s="178" t="s">
        <v>808</v>
      </c>
      <c r="C11" s="72" t="str">
        <f>Cooking!Q2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World'!Q6="","",'Citizenship in the World'!Q6)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Prepedness'!Q10="","",'Emergency Prepedness'!Q10)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(2016)'!Q6="","",'Hiking (2016)'!Q6)</f>
        <v/>
      </c>
      <c r="AG11" s="78"/>
      <c r="AH11" s="78"/>
      <c r="AI11" s="291"/>
      <c r="AJ11" s="315"/>
      <c r="AK11" s="292"/>
      <c r="AL11" s="78"/>
      <c r="AM11" s="78"/>
      <c r="AN11" s="291"/>
      <c r="AO11" s="315"/>
      <c r="AP11" s="292"/>
      <c r="AQ11" s="78"/>
    </row>
    <row r="12" spans="1:43" ht="12.75" customHeight="1" x14ac:dyDescent="0.15">
      <c r="A12" s="71" t="s">
        <v>85</v>
      </c>
      <c r="B12" s="178" t="s">
        <v>26</v>
      </c>
      <c r="C12" s="72" t="str">
        <f>Cycling!Q2</f>
        <v/>
      </c>
      <c r="D12" s="78"/>
      <c r="E12" s="297" t="str">
        <f>'Camping (2014)'!B7</f>
        <v>4a</v>
      </c>
      <c r="F12" s="296" t="str">
        <f>'Camping (2014)'!C7</f>
        <v>Make a duty roster showing how your patrol is organized for an actual overnight campout.  List assignments for each member.</v>
      </c>
      <c r="G12" s="298" t="str">
        <f>IF('Camping (2014)'!Q7="", "", 'Camping (2014)'!Q7)</f>
        <v/>
      </c>
      <c r="H12" s="78"/>
      <c r="I12" s="78"/>
      <c r="J12" s="297"/>
      <c r="K12" s="296"/>
      <c r="L12" s="298"/>
      <c r="N12" s="78"/>
      <c r="O12" s="313"/>
      <c r="P12" s="188" t="str">
        <f>Cooking!C7</f>
        <v>1) Salmonella</v>
      </c>
      <c r="Q12" s="185" t="str">
        <f>IF(Cooking!Q7="","",Cooking!Q7)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Prepedness'!Q2</f>
        <v/>
      </c>
      <c r="D13" s="78"/>
      <c r="E13" s="297"/>
      <c r="F13" s="296"/>
      <c r="G13" s="298"/>
      <c r="H13" s="78"/>
      <c r="I13" s="78"/>
      <c r="J13" s="190">
        <f>'Citizenship in the World'!B7</f>
        <v>4</v>
      </c>
      <c r="K13" s="189" t="str">
        <f>'Citizenship in the World'!C7</f>
        <v>Do TWO of the following</v>
      </c>
      <c r="L13" s="191" t="str">
        <f>IF('Citizenship in the World'!Q7="","",'Citizenship in the World'!Q7)</f>
        <v/>
      </c>
      <c r="N13" s="78"/>
      <c r="O13" s="313"/>
      <c r="P13" s="188" t="str">
        <f>Cooking!C8</f>
        <v>2) Staphylococcal aureus (staph)</v>
      </c>
      <c r="Q13" s="185" t="str">
        <f>IF(Cooking!Q8="","",Cooking!Q8)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Management'!Q11="","",'Personal Management'!Q11)</f>
        <v/>
      </c>
      <c r="AL13" s="78"/>
      <c r="AM13" s="78"/>
      <c r="AN13" s="291"/>
      <c r="AO13" s="315"/>
      <c r="AP13" s="292"/>
      <c r="AQ13" s="78"/>
    </row>
    <row r="14" spans="1:43" ht="12.75" customHeight="1" x14ac:dyDescent="0.15">
      <c r="A14" s="71" t="s">
        <v>97</v>
      </c>
      <c r="B14" s="178" t="s">
        <v>28</v>
      </c>
      <c r="C14" s="72" t="str">
        <f>'Environmental Science'!Q2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(2014)'!Q8="", "", 'Camping (2014)'!Q8)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World'!Q8="","",'Citizenship in the World'!Q8)</f>
        <v/>
      </c>
      <c r="N14" s="78"/>
      <c r="O14" s="313"/>
      <c r="P14" s="188" t="str">
        <f>Cooking!C9</f>
        <v>3) Escherichia coli (E. coli)</v>
      </c>
      <c r="Q14" s="185" t="str">
        <f>IF(Cooking!Q9="","",Cooking!Q9)</f>
        <v/>
      </c>
      <c r="R14" s="78"/>
      <c r="S14" s="78"/>
      <c r="T14" s="184" t="str">
        <f>'Emergency Prepedness'!B11</f>
        <v>i</v>
      </c>
      <c r="U14" s="188" t="str">
        <f>'Emergency Prepedness'!C11</f>
        <v>Home kitchen fire.</v>
      </c>
      <c r="V14" s="185" t="str">
        <f>IF('Emergency Prepedness'!Q11="","",'Emergency Prepedness'!Q11)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Life'!Q2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World'!Q9="","",'Citizenship in the World'!Q9)</f>
        <v/>
      </c>
      <c r="N15" s="78"/>
      <c r="O15" s="313"/>
      <c r="P15" s="188" t="str">
        <f>Cooking!C10</f>
        <v>4) Clostridium botulinum (Botulism)</v>
      </c>
      <c r="Q15" s="185" t="str">
        <f>IF(Cooking!Q10="","",Cooking!Q10)</f>
        <v/>
      </c>
      <c r="R15" s="78"/>
      <c r="S15" s="78"/>
      <c r="T15" s="184" t="str">
        <f>'Emergency Prepedness'!B12</f>
        <v>ii</v>
      </c>
      <c r="U15" s="188" t="str">
        <f>'Emergency Prepedness'!C12</f>
        <v>Home basement/storage room/garage fire.</v>
      </c>
      <c r="V15" s="185" t="str">
        <f>IF('Emergency Prepedness'!Q12="","",'Emergency Prepedness'!Q12)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(2016)'!Q7="","",'Hiking (2016)'!Q7)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Aid'!Q2</f>
        <v/>
      </c>
      <c r="D16" s="78"/>
      <c r="E16" s="297" t="str">
        <f>'Camping (2014)'!B9</f>
        <v>5a</v>
      </c>
      <c r="F16" s="296" t="str">
        <f>'Camping (2014)'!C9</f>
        <v>Prepare a list of clothing you would need for overnight campouts in both warm and cold weather.  Explain the term "layering".</v>
      </c>
      <c r="G16" s="298" t="str">
        <f>IF('Camping (2014)'!Q9="", "", 'Camping (2014)'!Q9)</f>
        <v/>
      </c>
      <c r="H16" s="78"/>
      <c r="I16" s="78"/>
      <c r="J16" s="297"/>
      <c r="K16" s="306"/>
      <c r="L16" s="298"/>
      <c r="N16" s="78"/>
      <c r="O16" s="313"/>
      <c r="P16" s="188" t="str">
        <f>Cooking!C11</f>
        <v>5) Campylobacter jejuni</v>
      </c>
      <c r="Q16" s="185" t="str">
        <f>IF(Cooking!Q11="","",Cooking!Q11)</f>
        <v/>
      </c>
      <c r="R16" s="78"/>
      <c r="S16" s="78"/>
      <c r="T16" s="184" t="str">
        <f>'Emergency Prepedness'!B13</f>
        <v>iii</v>
      </c>
      <c r="U16" s="188" t="str">
        <f>'Emergency Prepedness'!C13</f>
        <v>Explosion in the home.</v>
      </c>
      <c r="V16" s="185" t="str">
        <f>IF('Emergency Prepedness'!Q13="","",'Emergency Prepedness'!Q13)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Science'!Q49="","",'Environmental Science'!Q49)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(2016)'!Q2</f>
        <v/>
      </c>
      <c r="D17" s="63"/>
      <c r="E17" s="297"/>
      <c r="F17" s="296"/>
      <c r="G17" s="298"/>
      <c r="H17" s="63"/>
      <c r="I17" s="63"/>
      <c r="J17" s="297"/>
      <c r="K17" s="306"/>
      <c r="L17" s="298"/>
      <c r="N17" s="63"/>
      <c r="O17" s="313"/>
      <c r="P17" s="188" t="str">
        <f>Cooking!C12</f>
        <v>6) Hepatitis</v>
      </c>
      <c r="Q17" s="185" t="str">
        <f>IF(Cooking!Q12="","",Cooking!Q12)</f>
        <v/>
      </c>
      <c r="R17" s="63"/>
      <c r="S17" s="63"/>
      <c r="T17" s="184" t="str">
        <f>'Emergency Prepedness'!B14</f>
        <v>iv</v>
      </c>
      <c r="U17" s="188" t="str">
        <f>'Emergency Prepedness'!C14</f>
        <v>Automobile crash.</v>
      </c>
      <c r="V17" s="185" t="str">
        <f>IF('Emergency Prepedness'!Q14="","",'Emergency Prepedness'!Q14)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Management'!Q12="","",'Personal Management'!Q12)</f>
        <v/>
      </c>
      <c r="AL17" s="63"/>
      <c r="AM17" s="63"/>
      <c r="AN17" s="291"/>
      <c r="AO17" s="315"/>
      <c r="AP17" s="292"/>
      <c r="AQ17" s="63"/>
    </row>
    <row r="18" spans="1:48" ht="12.75" customHeight="1" x14ac:dyDescent="0.15">
      <c r="A18" s="71" t="s">
        <v>92</v>
      </c>
      <c r="B18" s="178" t="s">
        <v>22</v>
      </c>
      <c r="C18" s="72" t="str">
        <f>Lifesaving!Q2</f>
        <v/>
      </c>
      <c r="D18" s="63"/>
      <c r="E18" s="297" t="str">
        <f>'Camping (2014)'!B10</f>
        <v>5b</v>
      </c>
      <c r="F18" s="296" t="str">
        <f>'Camping (2014)'!C10</f>
        <v>Discuss the footwear for different kinds of weather and how the right footwear is important for protecting your feet.</v>
      </c>
      <c r="G18" s="298" t="str">
        <f>IF('Camping (2014)'!Q10="", "", 'Camping (2014)'!Q10)</f>
        <v/>
      </c>
      <c r="H18" s="63"/>
      <c r="I18" s="63"/>
      <c r="J18" s="297"/>
      <c r="K18" s="306"/>
      <c r="L18" s="298"/>
      <c r="N18" s="63"/>
      <c r="O18" s="313"/>
      <c r="P18" s="188" t="str">
        <f>Cooking!C13</f>
        <v>7) Listeria monocytogenes</v>
      </c>
      <c r="Q18" s="185" t="str">
        <f>IF(Cooking!Q13="","",Cooking!Q13)</f>
        <v/>
      </c>
      <c r="R18" s="63"/>
      <c r="S18" s="63"/>
      <c r="T18" s="184" t="str">
        <f>'Emergency Prepedness'!B15</f>
        <v>v</v>
      </c>
      <c r="U18" s="188" t="str">
        <f>'Emergency Prepedness'!C15</f>
        <v>Food-borne disease (food poisoning).</v>
      </c>
      <c r="V18" s="185" t="str">
        <f>IF('Emergency Prepedness'!Q15="","",'Emergency Prepedness'!Q15)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Science'!Q50="","",'Environmental Science'!Q50)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(2016)'!Q8="","",'Hiking (2016)'!Q8)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Fitness'!Q2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World'!Q10="","",'Citizenship in the World'!Q10)</f>
        <v/>
      </c>
      <c r="N19" s="63"/>
      <c r="O19" s="313"/>
      <c r="P19" s="188" t="str">
        <f>Cooking!C14</f>
        <v>8) Cryptosporidium</v>
      </c>
      <c r="Q19" s="185" t="str">
        <f>IF(Cooking!Q14="","",Cooking!Q14)</f>
        <v/>
      </c>
      <c r="R19" s="63"/>
      <c r="S19" s="63"/>
      <c r="T19" s="184" t="str">
        <f>'Emergency Prepedness'!B16</f>
        <v>vi</v>
      </c>
      <c r="U19" s="188" t="str">
        <f>'Emergency Prepedness'!C16</f>
        <v>Fire or explosion in a public place.</v>
      </c>
      <c r="V19" s="185" t="str">
        <f>IF('Emergency Prepedness'!Q16="","",'Emergency Prepedness'!Q16)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Management'!Q2</f>
        <v/>
      </c>
      <c r="D20" s="63"/>
      <c r="E20" s="190" t="str">
        <f>'Camping (2014)'!B11</f>
        <v>5c</v>
      </c>
      <c r="F20" s="189" t="str">
        <f>'Camping (2014)'!C11</f>
        <v>Explain the proper care and storage of camping equipment.</v>
      </c>
      <c r="G20" s="191" t="str">
        <f>IF('Camping (2014)'!Q11="", "", 'Camping (2014)'!Q11)</f>
        <v/>
      </c>
      <c r="H20" s="63"/>
      <c r="I20" s="63"/>
      <c r="J20" s="297"/>
      <c r="K20" s="306"/>
      <c r="L20" s="298"/>
      <c r="N20" s="63"/>
      <c r="O20" s="313"/>
      <c r="P20" s="188" t="str">
        <f>Cooking!C15</f>
        <v>9) Norovirus</v>
      </c>
      <c r="Q20" s="185" t="str">
        <f>IF(Cooking!Q15="","",Cooking!Q15)</f>
        <v/>
      </c>
      <c r="R20" s="63"/>
      <c r="S20" s="63"/>
      <c r="T20" s="184" t="str">
        <f>'Emergency Prepedness'!B17</f>
        <v>vii</v>
      </c>
      <c r="U20" s="188" t="str">
        <f>'Emergency Prepedness'!C17</f>
        <v>Vehicle stalled in the desert.</v>
      </c>
      <c r="V20" s="185" t="str">
        <f>IF('Emergency Prepedness'!Q17="","",'Emergency Prepedness'!Q17)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Management'!Q13="","",'Personal Management'!Q13)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Sustainability!Q2</f>
        <v/>
      </c>
      <c r="D21" s="63"/>
      <c r="E21" s="194" t="str">
        <f>'Camping (2014)'!B12</f>
        <v>5d</v>
      </c>
      <c r="F21" s="192" t="str">
        <f>'Camping (2014)'!C12</f>
        <v>List the outdoor essentials necessary for any campout, and explain why each item is needed.</v>
      </c>
      <c r="G21" s="193" t="str">
        <f>IF('Camping (2014)'!Q12="", "", 'Camping (2014)'!Q12)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IF(Cooking!Q16="","",Cooking!Q16)</f>
        <v/>
      </c>
      <c r="R21" s="63"/>
      <c r="S21" s="63"/>
      <c r="T21" s="184" t="str">
        <f>'Emergency Prepedness'!B18</f>
        <v>viii</v>
      </c>
      <c r="U21" s="188" t="str">
        <f>'Emergency Prepedness'!C18</f>
        <v>Vehicle trapped in a blizzard.</v>
      </c>
      <c r="V21" s="185" t="str">
        <f>IF('Emergency Prepedness'!Q18="","",'Emergency Prepedness'!Q18)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(2016)'!Q9="","",'Hiking (2016)'!Q9)</f>
        <v/>
      </c>
      <c r="AG21" s="63"/>
      <c r="AH21" s="63"/>
      <c r="AI21" s="186" t="str">
        <f>'Personal Management'!B14</f>
        <v>a</v>
      </c>
      <c r="AJ21" s="188" t="str">
        <f>'Personal Management'!C14</f>
        <v>The emotions you feel when you receive money.</v>
      </c>
      <c r="AK21" s="187" t="str">
        <f>IF('Personal Management'!Q14="","",'Personal Management'!Q14)</f>
        <v/>
      </c>
      <c r="AL21" s="63"/>
      <c r="AM21" s="63"/>
      <c r="AN21" s="291"/>
      <c r="AO21" s="315"/>
      <c r="AP21" s="292"/>
      <c r="AQ21" s="63"/>
    </row>
    <row r="22" spans="1:48" ht="12.75" customHeight="1" x14ac:dyDescent="0.15">
      <c r="A22" s="71" t="s">
        <v>89</v>
      </c>
      <c r="B22" s="178" t="s">
        <v>88</v>
      </c>
      <c r="C22" s="72" t="str">
        <f>Swimming!Q2</f>
        <v/>
      </c>
      <c r="D22" s="73"/>
      <c r="E22" s="297" t="str">
        <f>'Camping (2014)'!B13</f>
        <v>5e</v>
      </c>
      <c r="F22" s="296" t="str">
        <f>'Camping (2014)'!C13</f>
        <v>Present yourself to your Scoutmaster with your pack for inspection.  Be correctly clothed and equipped for an overnight campout.</v>
      </c>
      <c r="G22" s="298" t="str">
        <f>IF('Camping (2014)'!Q13="", "", 'Camping (2014)'!Q13)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Prepedness'!Q19="","",'Emergency Prepedness'!Q19)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Management'!Q15="","",'Personal Management'!Q15)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IF(Cooking!Q17="","",Cooking!Q17)</f>
        <v/>
      </c>
      <c r="R23" s="74"/>
      <c r="S23" s="74"/>
      <c r="T23" s="184" t="str">
        <f>'Emergency Prepedness'!B20</f>
        <v>x</v>
      </c>
      <c r="U23" s="188" t="str">
        <f>'Emergency Prepedness'!C20</f>
        <v>Mountain/backcountry accident.</v>
      </c>
      <c r="V23" s="185" t="str">
        <f>IF('Emergency Prepedness'!Q20="","",'Emergency Prepedness'!Q20)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Management'!Q16="","",'Personal Management'!Q16)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(2014)'!Q14="", "", 'Camping (2014)'!Q14)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Prepedness'!Q21="","",'Emergency Prepedness'!Q21)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Life'!Q3="","",'Family Life'!Q3)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IF(Cooking!Q18="","",Cooking!Q18)</f>
        <v/>
      </c>
      <c r="R25" s="78"/>
      <c r="S25" s="78"/>
      <c r="T25" s="184" t="str">
        <f>'Emergency Prepedness'!B22</f>
        <v>xii</v>
      </c>
      <c r="U25" s="188" t="str">
        <f>'Emergency Prepedness'!C22</f>
        <v>Gas leak in a home or a building.</v>
      </c>
      <c r="V25" s="185" t="str">
        <f>IF('Emergency Prepedness'!Q22="","",'Emergency Prepedness'!Q22)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Management'!Q17="","",'Personal Management'!Q17)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(2014)'!Q15="", "", 'Camping (2014)'!Q15)</f>
        <v/>
      </c>
      <c r="H26" s="78"/>
      <c r="I26" s="78"/>
      <c r="J26" s="297"/>
      <c r="K26" s="306"/>
      <c r="L26" s="298"/>
      <c r="N26" s="78"/>
      <c r="O26" s="313"/>
      <c r="P26" s="188" t="str">
        <f>Cooking!C19</f>
        <v>2) Vegetables</v>
      </c>
      <c r="Q26" s="185" t="str">
        <f>IF(Cooking!Q19="","",Cooking!Q19)</f>
        <v/>
      </c>
      <c r="R26" s="78"/>
      <c r="S26" s="78"/>
      <c r="T26" s="184" t="str">
        <f>'Emergency Prepedness'!B23</f>
        <v>xiii</v>
      </c>
      <c r="U26" s="188" t="str">
        <f>'Emergency Prepedness'!C23</f>
        <v>Tornado or hurricane.</v>
      </c>
      <c r="V26" s="185" t="str">
        <f>IF('Emergency Prepedness'!Q23="","",'Emergency Prepedness'!Q23)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Management'!Q18="","",'Personal Management'!Q18)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IF(Cooking!Q20="","",Cooking!Q20)</f>
        <v/>
      </c>
      <c r="R27" s="78"/>
      <c r="S27" s="78"/>
      <c r="T27" s="184" t="str">
        <f>'Emergency Prepedness'!B24</f>
        <v>xiv</v>
      </c>
      <c r="U27" s="188" t="str">
        <f>'Emergency Prepedness'!C24</f>
        <v>Major flood.</v>
      </c>
      <c r="V27" s="185" t="str">
        <f>IF('Emergency Prepedness'!Q24="","",'Emergency Prepedness'!Q24)</f>
        <v/>
      </c>
      <c r="W27" s="78"/>
      <c r="X27" s="78"/>
      <c r="Y27" s="313">
        <f>'Family Life'!B4</f>
        <v>2</v>
      </c>
      <c r="Z27" s="290" t="str">
        <f>'Family Life'!C4</f>
        <v>List several reasons why you are important to your family and discuss this with your parents or guardians and with your merit badge counselor.</v>
      </c>
      <c r="AA27" s="314" t="str">
        <f>IF('Family Life'!Q4="","",'Family Life'!Q4)</f>
        <v/>
      </c>
      <c r="AB27" s="78"/>
      <c r="AC27" s="78"/>
      <c r="AD27" s="186" t="str">
        <f>Lifesaving!B3</f>
        <v>1a</v>
      </c>
      <c r="AE27" s="183" t="str">
        <f>Lifesaving!C3</f>
        <v>Complete 2nd Class requirements 5a - 5d, and 1st Class requirements 6a - 6e</v>
      </c>
      <c r="AF27" s="187" t="str">
        <f>IF(Lifesaving!Q3="","",Lifesaving!Q3)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(2014)'!Q16="", "", 'Camping (2014)'!Q16)</f>
        <v/>
      </c>
      <c r="H28" s="78"/>
      <c r="I28" s="78"/>
      <c r="J28" s="297"/>
      <c r="K28" s="306"/>
      <c r="L28" s="298"/>
      <c r="N28" s="78"/>
      <c r="O28" s="313"/>
      <c r="P28" s="188" t="str">
        <f>Cooking!C21</f>
        <v>4) Proteins</v>
      </c>
      <c r="Q28" s="185" t="str">
        <f>IF(Cooking!Q21="","",Cooking!Q21)</f>
        <v/>
      </c>
      <c r="R28" s="78"/>
      <c r="S28" s="78"/>
      <c r="T28" s="184" t="str">
        <f>'Emergency Prepedness'!B25</f>
        <v>xv</v>
      </c>
      <c r="U28" s="188" t="str">
        <f>'Emergency Prepedness'!C25</f>
        <v>Toxic chemical spills and releases.</v>
      </c>
      <c r="V28" s="185" t="str">
        <f>IF('Emergency Prepedness'!Q25="","",'Emergency Prepedness'!Q25)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IF(Lifesaving!Q4="","",Lifesaving!Q4)</f>
        <v/>
      </c>
      <c r="AG28" s="78"/>
      <c r="AH28" s="78"/>
      <c r="AI28" s="186" t="str">
        <f>'Personal Management'!B19</f>
        <v>f</v>
      </c>
      <c r="AJ28" s="188" t="str">
        <f>'Personal Management'!C19</f>
        <v>Your understanding of what happens when you put money into a savings account.</v>
      </c>
      <c r="AK28" s="187" t="str">
        <f>IF('Personal Management'!Q19="","",'Personal Management'!Q19)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(2014)'!Q17="", "", 'Camping (2014)'!Q17)</f>
        <v/>
      </c>
      <c r="H29" s="78"/>
      <c r="I29" s="78"/>
      <c r="J29" s="190" t="str">
        <f>'Citizenship in the World'!B11</f>
        <v>5a</v>
      </c>
      <c r="K29" s="189" t="str">
        <f>'Citizenship in the World'!C11</f>
        <v>Discuss the differences between constitutional and no constitutional governments.</v>
      </c>
      <c r="L29" s="191" t="str">
        <f>IF('Citizenship in the World'!Q11="","",'Citizenship in the World'!Q11)</f>
        <v/>
      </c>
      <c r="N29" s="78"/>
      <c r="O29" s="313"/>
      <c r="P29" s="188" t="str">
        <f>Cooking!C22</f>
        <v>5) Dairy</v>
      </c>
      <c r="Q29" s="185" t="str">
        <f>IF(Cooking!Q22="","",Cooking!Q22)</f>
        <v/>
      </c>
      <c r="R29" s="78"/>
      <c r="S29" s="78"/>
      <c r="T29" s="184" t="str">
        <f>'Emergency Prepedness'!B26</f>
        <v>xvi</v>
      </c>
      <c r="U29" s="188" t="str">
        <f>'Emergency Prepedness'!C26</f>
        <v>Nuclear power plant emergency.</v>
      </c>
      <c r="V29" s="185" t="str">
        <f>IF('Emergency Prepedness'!Q26="","",'Emergency Prepedness'!Q26)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Life'!Q5="","",'Family Life'!Q5)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Management'!Q20="","",'Personal Management'!Q20)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World'!Q12="","",'Citizenship in the World'!Q12)</f>
        <v/>
      </c>
      <c r="N30" s="78"/>
      <c r="O30" s="184" t="str">
        <f>Cooking!B23</f>
        <v>2b</v>
      </c>
      <c r="P30" s="183" t="str">
        <f>Cooking!C23</f>
        <v>Explain why you should limit your intake of oils and sugars.</v>
      </c>
      <c r="Q30" s="185" t="str">
        <f>IF(Cooking!Q23="","",Cooking!Q23)</f>
        <v/>
      </c>
      <c r="R30" s="78"/>
      <c r="S30" s="78"/>
      <c r="T30" s="184" t="str">
        <f>'Emergency Prepedness'!B27</f>
        <v>xvii</v>
      </c>
      <c r="U30" s="188" t="str">
        <f>'Emergency Prepedness'!C27</f>
        <v>Avalanche (Snowslide or rockslide).</v>
      </c>
      <c r="V30" s="185" t="str">
        <f>IF('Emergency Prepedness'!Q27="","",'Emergency Prepedness'!Q27)</f>
        <v/>
      </c>
      <c r="W30" s="78"/>
      <c r="X30" s="78"/>
      <c r="Y30" s="313"/>
      <c r="Z30" s="290"/>
      <c r="AA30" s="314"/>
      <c r="AB30" s="78"/>
      <c r="AC30" s="78"/>
      <c r="AD30" s="186">
        <f>Lifesaving!B5</f>
        <v>2</v>
      </c>
      <c r="AE30" s="183" t="str">
        <f>Lifesaving!C5</f>
        <v>Explain the following:</v>
      </c>
      <c r="AF30" s="187" t="str">
        <f>IF(Lifesaving!Q5="","",Lifesaving!Q5)</f>
        <v/>
      </c>
      <c r="AG30" s="78"/>
      <c r="AH30" s="78"/>
      <c r="AI30" s="186" t="str">
        <f>'Personal Management'!B21</f>
        <v>h</v>
      </c>
      <c r="AJ30" s="188" t="str">
        <f>'Personal Management'!C21</f>
        <v>What you can do to better manage your money.</v>
      </c>
      <c r="AK30" s="187" t="str">
        <f>IF('Personal Management'!Q21="","",'Personal Management'!Q21)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(2014)'!Q18="", "", 'Camping (2014)'!Q18)</f>
        <v/>
      </c>
      <c r="H31" s="162"/>
      <c r="I31" s="162"/>
      <c r="J31" s="190" t="str">
        <f>'Citizenship in the World'!B13</f>
        <v>5c</v>
      </c>
      <c r="K31" s="189" t="str">
        <f>'Citizenship in the World'!C13</f>
        <v>Show on a world map countries that use each of these five different forms of government</v>
      </c>
      <c r="L31" s="191" t="str">
        <f>IF('Citizenship in the World'!Q13="","",'Citizenship in the World'!Q13)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IF(Cooking!Q24="","",Cooking!Q24)</f>
        <v/>
      </c>
      <c r="R31" s="162"/>
      <c r="S31" s="162"/>
      <c r="T31" s="184" t="str">
        <f>'Emergency Prepedness'!B28</f>
        <v>xviii</v>
      </c>
      <c r="U31" s="188" t="str">
        <f>'Emergency Prepedness'!C28</f>
        <v>Violence in a public place.</v>
      </c>
      <c r="V31" s="185" t="str">
        <f>IF('Emergency Prepedness'!Q28="","",'Emergency Prepedness'!Q28)</f>
        <v/>
      </c>
      <c r="W31" s="162"/>
      <c r="X31" s="162"/>
      <c r="Y31" s="313"/>
      <c r="Z31" s="290"/>
      <c r="AA31" s="314"/>
      <c r="AB31" s="162"/>
      <c r="AC31" s="162"/>
      <c r="AD31" s="186" t="str">
        <f>Lifesaving!B6</f>
        <v>a</v>
      </c>
      <c r="AE31" s="188" t="str">
        <f>Lifesaving!C6</f>
        <v>Common drowning situations and how to prevent them.</v>
      </c>
      <c r="AF31" s="187" t="str">
        <f>IF(Lifesaving!Q6="","",Lifesaving!Q6)</f>
        <v/>
      </c>
      <c r="AG31" s="162"/>
      <c r="AH31" s="162"/>
      <c r="AI31" s="186" t="str">
        <f>'Personal Management'!B22</f>
        <v>4a</v>
      </c>
      <c r="AJ31" s="183" t="str">
        <f>'Personal Management'!C22</f>
        <v>Explain the differences between saving and investing, including reasons for using one over the other.</v>
      </c>
      <c r="AK31" s="187" t="str">
        <f>IF('Personal Management'!Q22="","",'Personal Management'!Q22)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World'!Q14="","",'Citizenship in the World'!Q14)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Prepedness'!Q29="","",'Emergency Prepedness'!Q29)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Life'!Q6="","",'Family Life'!Q6)</f>
        <v/>
      </c>
      <c r="AB32" s="162"/>
      <c r="AC32" s="162"/>
      <c r="AD32" s="186" t="str">
        <f>Lifesaving!B7</f>
        <v>b</v>
      </c>
      <c r="AE32" s="188" t="str">
        <f>Lifesaving!C7</f>
        <v>How to identify persons in the water who need assistance.</v>
      </c>
      <c r="AF32" s="187" t="str">
        <f>IF(Lifesaving!Q7="","",Lifesaving!Q7)</f>
        <v/>
      </c>
      <c r="AG32" s="162"/>
      <c r="AH32" s="162"/>
      <c r="AI32" s="186" t="str">
        <f>'Personal Management'!B23</f>
        <v>4b</v>
      </c>
      <c r="AJ32" s="183" t="str">
        <f>'Personal Management'!C23</f>
        <v>Explain the concepts of return on investment and risk.</v>
      </c>
      <c r="AK32" s="187" t="str">
        <f>IF('Personal Management'!Q23="","",'Personal Management'!Q23)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World'!Q15="","",'Citizenship in the World'!Q15)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IF(Lifesaving!Q8="","",Lifesaving!Q8)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Management'!Q24="","",'Personal Management'!Q24)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(2014)'!Q19="", "", 'Camping (2014)'!Q19)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IF(Cooking!Q25="","",Cooking!Q25)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IF(Lifesaving!Q9="","",Lifesaving!Q9)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IF(Swimming!Q3="","",Swimming!Q3)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(2014)'!Q20="", "", 'Camping (2014)'!Q20)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Life'!Q7="","",'Family Life'!Q7)</f>
        <v/>
      </c>
      <c r="AB35" s="162"/>
      <c r="AC35" s="162"/>
      <c r="AD35" s="186" t="str">
        <f>Lifesaving!B10</f>
        <v>e</v>
      </c>
      <c r="AE35" s="188" t="str">
        <f>Lifesaving!C10</f>
        <v>Situations for which in-water rescues should not be undertaken.</v>
      </c>
      <c r="AF35" s="187" t="str">
        <f>IF(Lifesaving!Q10="","",Lifesaving!Q10)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Management'!Q25="","",'Personal Management'!Q25)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(2014)'!Q21="", "", 'Camping (2014)'!Q21)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IF(Cooking!Q26="","",Cooking!Q26)</f>
        <v/>
      </c>
      <c r="R36" s="162"/>
      <c r="S36" s="162"/>
      <c r="T36" s="184">
        <f>'Emergency Prepedness'!B30</f>
        <v>3</v>
      </c>
      <c r="U36" s="183" t="str">
        <f>'Emergency Prepedness'!C30</f>
        <v>Show how you could safely save a person from the following:</v>
      </c>
      <c r="V36" s="185" t="str">
        <f>IF('Emergency Prepedness'!Q30="","",'Emergency Prepedness'!Q30)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IF(Lifesaving!Q11="","",Lifesaving!Q11)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IF(Swimming!Q4="","",Swimming!Q4)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Prepedness'!Q31="","",'Emergency Prepedness'!Q31)</f>
        <v/>
      </c>
      <c r="W37" s="162"/>
      <c r="X37" s="162"/>
      <c r="Y37" s="184" t="str">
        <f>'Family Life'!B8</f>
        <v>a</v>
      </c>
      <c r="Z37" s="188" t="str">
        <f>'Family Life'!C8</f>
        <v>The objective or goal of the project</v>
      </c>
      <c r="AA37" s="185" t="str">
        <f>IF('Family Life'!Q8="","",'Family Life'!Q8)</f>
        <v/>
      </c>
      <c r="AB37" s="162"/>
      <c r="AC37" s="162"/>
      <c r="AD37" s="291"/>
      <c r="AE37" s="290"/>
      <c r="AF37" s="292"/>
      <c r="AG37" s="162"/>
      <c r="AH37" s="162"/>
      <c r="AI37" s="186" t="str">
        <f>'Personal Management'!B26</f>
        <v>a</v>
      </c>
      <c r="AJ37" s="188" t="str">
        <f>'Personal Management'!C26</f>
        <v>Current price.</v>
      </c>
      <c r="AK37" s="187" t="str">
        <f>IF('Personal Management'!Q26="","",'Personal Management'!Q26)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Prepedness'!Q32="","",'Emergency Prepedness'!Q32)</f>
        <v/>
      </c>
      <c r="W38" s="163"/>
      <c r="X38" s="163"/>
      <c r="Y38" s="184" t="str">
        <f>'Family Life'!B9</f>
        <v>b</v>
      </c>
      <c r="Z38" s="188" t="str">
        <f>'Family Life'!C9</f>
        <v>how individual members of your family participated</v>
      </c>
      <c r="AA38" s="185" t="str">
        <f>IF('Family Life'!Q9="","",'Family Life'!Q9)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IF(Lifesaving!Q12="","",Lifesaving!Q12)</f>
        <v/>
      </c>
      <c r="AG38" s="163"/>
      <c r="AH38" s="163"/>
      <c r="AI38" s="186" t="str">
        <f>'Personal Management'!B27</f>
        <v>b</v>
      </c>
      <c r="AJ38" s="188" t="str">
        <f>'Personal Management'!C27</f>
        <v>How much the price changed from the previous day.</v>
      </c>
      <c r="AK38" s="187" t="str">
        <f>IF('Personal Management'!Q27="","",'Personal Management'!Q27)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(2014)'!Q22="", "", 'Camping (2014)'!Q22)</f>
        <v/>
      </c>
      <c r="H39" s="163"/>
      <c r="I39" s="163"/>
      <c r="J39" s="190" t="str">
        <f>'Citizenship in the World'!B16</f>
        <v>6c</v>
      </c>
      <c r="K39" s="189" t="str">
        <f>'Citizenship in the World'!C16</f>
        <v>Explain the purpose of a passport and visa for international travel.</v>
      </c>
      <c r="L39" s="191" t="str">
        <f>IF('Citizenship in the World'!Q16="","",'Citizenship in the World'!Q16)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IF(Cooking!Q27="","",Cooking!Q27)</f>
        <v/>
      </c>
      <c r="R39" s="163"/>
      <c r="S39" s="163"/>
      <c r="T39" s="184" t="str">
        <f>'Emergency Prepedness'!B33</f>
        <v>c</v>
      </c>
      <c r="U39" s="188" t="str">
        <f>'Emergency Prepedness'!C33</f>
        <v>Clothes on fire.</v>
      </c>
      <c r="V39" s="185" t="str">
        <f>IF('Emergency Prepedness'!Q33="","",'Emergency Prepedness'!Q33)</f>
        <v/>
      </c>
      <c r="W39" s="163"/>
      <c r="X39" s="163"/>
      <c r="Y39" s="184" t="str">
        <f>'Family Life'!B10</f>
        <v>c</v>
      </c>
      <c r="Z39" s="188" t="str">
        <f>'Family Life'!C10</f>
        <v>The results of the project</v>
      </c>
      <c r="AA39" s="185" t="str">
        <f>IF('Family Life'!Q10="","",'Family Life'!Q10)</f>
        <v/>
      </c>
      <c r="AB39" s="163"/>
      <c r="AC39" s="163"/>
      <c r="AD39" s="291"/>
      <c r="AE39" s="290"/>
      <c r="AF39" s="292"/>
      <c r="AG39" s="163"/>
      <c r="AH39" s="163"/>
      <c r="AI39" s="186" t="str">
        <f>'Personal Management'!B28</f>
        <v>c</v>
      </c>
      <c r="AJ39" s="188" t="str">
        <f>'Personal Management'!C28</f>
        <v>The 52-week high and the 52-week low prices.</v>
      </c>
      <c r="AK39" s="187" t="str">
        <f>IF('Personal Management'!Q28="","",'Personal Management'!Q28)</f>
        <v/>
      </c>
      <c r="AL39" s="163"/>
      <c r="AM39" s="163"/>
      <c r="AN39" s="186">
        <f>Swimming!B5</f>
        <v>2</v>
      </c>
      <c r="AO39" s="183" t="str">
        <f>Swimming!C5</f>
        <v>Before doing the following requirements, successfully complete the BSA swimmer test.</v>
      </c>
      <c r="AP39" s="187" t="str">
        <f>IF(Swimming!Q5="","",Swimming!Q5)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(2014)'!Q23="", "", 'Camping (2014)'!Q23)</f>
        <v/>
      </c>
      <c r="H40" s="163"/>
      <c r="I40" s="163"/>
      <c r="J40" s="190">
        <f>'Citizenship in the World'!B17</f>
        <v>7</v>
      </c>
      <c r="K40" s="189" t="str">
        <f>'Citizenship in the World'!C17</f>
        <v>Do TWO of the following and share with your counselor what you have learned:</v>
      </c>
      <c r="L40" s="191" t="str">
        <f>IF('Citizenship in the World'!Q17="","",'Citizenship in the World'!Q17)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Prepedness'!Q34="","",'Emergency Prepedness'!Q34)</f>
        <v/>
      </c>
      <c r="W40" s="163"/>
      <c r="X40" s="163"/>
      <c r="Y40" s="184" t="str">
        <f>'Family Life'!B11</f>
        <v>6a</v>
      </c>
      <c r="Z40" s="183" t="str">
        <f>'Family Life'!C11</f>
        <v>Discuss with your merit badge counselor how to plan and carry out a family meeting.</v>
      </c>
      <c r="AA40" s="185" t="str">
        <f>IF('Family Life'!Q11="","",'Family Life'!Q11)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Management'!Q29="","",'Personal Management'!Q29)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IF(Swimming!Q6="","",Swimming!Q6)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(2014)'!Q24="", "", 'Camping (2014)'!Q24)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World'!Q18="","",'Citizenship in the World'!Q18)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Prepedness'!Q35="","",'Emergency Prepedness'!Q35)</f>
        <v/>
      </c>
      <c r="W41" s="163"/>
      <c r="X41" s="163"/>
      <c r="Y41" s="184" t="str">
        <f>'Family Life'!B12</f>
        <v>6b</v>
      </c>
      <c r="Z41" s="183" t="str">
        <f>'Family Life'!C12</f>
        <v>After this discussion, plan and carry out a family meeting to include the following subjects:</v>
      </c>
      <c r="AA41" s="185" t="str">
        <f>IF('Family Life'!Q12="","",'Family Life'!Q12)</f>
        <v/>
      </c>
      <c r="AB41" s="163"/>
      <c r="AC41" s="163"/>
      <c r="AD41" s="186">
        <f>Lifesaving!B13</f>
        <v>5</v>
      </c>
      <c r="AE41" s="183" t="str">
        <f>Lifesaving!C13</f>
        <v>Show or explain the use of rowboats, canoes, or other small craft in performing rescues.</v>
      </c>
      <c r="AF41" s="187" t="str">
        <f>IF(Lifesaving!Q13="","",Lifesaving!Q13)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(2014)'!Q25="", "", 'Camping (2014)'!Q25)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IF(Cooking!Q28="","",Cooking!Q28)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Prepedness'!Q36="","",'Emergency Prepedness'!Q36)</f>
        <v/>
      </c>
      <c r="W42" s="163"/>
      <c r="X42" s="163"/>
      <c r="Y42" s="313" t="str">
        <f>'Family Life'!B13</f>
        <v>i</v>
      </c>
      <c r="Z42" s="315" t="str">
        <f>'Family Life'!C13</f>
        <v>Avoiding substance abuse, including tobacco, alcohol, and drugs, all of which negatively affect your health and well-being.</v>
      </c>
      <c r="AA42" s="314" t="str">
        <f>IF('Family Life'!Q13="","",'Family Life'!Q13)</f>
        <v/>
      </c>
      <c r="AB42" s="163"/>
      <c r="AC42" s="163"/>
      <c r="AD42" s="291">
        <f>Lifesaving!B14</f>
        <v>6</v>
      </c>
      <c r="AE42" s="290" t="str">
        <f>Lifesaving!C14</f>
        <v>List various items that can be used as rescue aids in a noncontact swimming rescue. Explain why buoyant aids are preferred.</v>
      </c>
      <c r="AF42" s="292" t="str">
        <f>IF(Lifesaving!Q14="","",Lifesaving!Q14)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(2014)'!Q26="", "", 'Camping (2014)'!Q26)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World'!Q19="","",'Citizenship in the World'!Q19)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Management'!Q30="","",'Personal Management'!Q30)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IF(Swimming!Q7="","",Swimming!Q7)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(2014)'!Q27="", "", 'Camping (2014)'!Q27)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Life'!Q14="","",'Family Life'!Q14)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IF(Lifesaving!Q15="","",Lifesaving!Q15)</f>
        <v/>
      </c>
      <c r="AG44" s="163"/>
      <c r="AH44" s="163"/>
      <c r="AI44" s="186" t="str">
        <f>'Personal Management'!B31</f>
        <v>b</v>
      </c>
      <c r="AJ44" s="188" t="str">
        <f>'Personal Management'!C31</f>
        <v>Mutual funds.</v>
      </c>
      <c r="AK44" s="187" t="str">
        <f>IF('Personal Management'!Q31="","",'Personal Management'!Q31)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IF(Cooking!Q29="","",Cooking!Q29)</f>
        <v/>
      </c>
      <c r="R45" s="163"/>
      <c r="S45" s="163"/>
      <c r="T45" s="184" t="str">
        <f>'Emergency Prepedness'!B37</f>
        <v>6a</v>
      </c>
      <c r="U45" s="183" t="str">
        <f>'Emergency Prepedness'!C37</f>
        <v>Describe the National Incident Management System (NIMS)/Incident Command System (ICS)</v>
      </c>
      <c r="V45" s="185" t="str">
        <f>IF('Emergency Prepedness'!Q37="","",'Emergency Prepedness'!Q37)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Management'!Q32="","",'Personal Management'!Q32)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World'!Q20="","",'Citizenship in the World'!Q20)</f>
        <v/>
      </c>
      <c r="M46"/>
      <c r="N46" s="164"/>
      <c r="O46" s="184" t="str">
        <f>Cooking!B30</f>
        <v>4c</v>
      </c>
      <c r="P46" s="183" t="str">
        <f>Cooking!C30</f>
        <v>Discuss how the Outdoor Code and no-trace principles pertain to cooking in the outdoors.</v>
      </c>
      <c r="Q46" s="185" t="str">
        <f>IF(Cooking!Q30="","",Cooking!Q30)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Prepedness'!Q38="","",'Emergency Prepedness'!Q38)</f>
        <v/>
      </c>
      <c r="W46" s="164"/>
      <c r="X46" s="164"/>
      <c r="Y46" s="184" t="str">
        <f>'Family Life'!B15</f>
        <v>iii</v>
      </c>
      <c r="Z46" s="188" t="str">
        <f>'Family Life'!C15</f>
        <v>How your chores in requirement 3 contributed to your role in the family.</v>
      </c>
      <c r="AA46" s="185" t="str">
        <f>IF('Family Life'!Q15="","",'Family Life'!Q15)</f>
        <v/>
      </c>
      <c r="AB46" s="164"/>
      <c r="AC46" s="164"/>
      <c r="AD46" s="291"/>
      <c r="AE46" s="290"/>
      <c r="AF46" s="292"/>
      <c r="AG46" s="164"/>
      <c r="AH46" s="164"/>
      <c r="AI46" s="186" t="str">
        <f>'Personal Management'!B33</f>
        <v>d</v>
      </c>
      <c r="AJ46" s="188" t="str">
        <f>'Personal Management'!C33</f>
        <v>Certificate of deposit (CD).</v>
      </c>
      <c r="AK46" s="187" t="str">
        <f>IF('Personal Management'!Q33="","",'Personal Management'!Q33)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(2014)'!Q28="", "", 'Camping (2014)'!Q28)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IF(Cooking!Q31="","",Cooking!Q31)</f>
        <v/>
      </c>
      <c r="R47" s="164"/>
      <c r="S47" s="164"/>
      <c r="T47" s="313"/>
      <c r="U47" s="290"/>
      <c r="V47" s="314"/>
      <c r="W47" s="164"/>
      <c r="X47" s="164"/>
      <c r="Y47" s="184" t="str">
        <f>'Family Life'!B16</f>
        <v>iv</v>
      </c>
      <c r="Z47" s="188" t="str">
        <f>'Family Life'!C16</f>
        <v>Personal and family finances.</v>
      </c>
      <c r="AA47" s="185" t="str">
        <f>IF('Family Life'!Q16="","",'Family Life'!Q16)</f>
        <v/>
      </c>
      <c r="AB47" s="164"/>
      <c r="AC47" s="164"/>
      <c r="AD47" s="186" t="str">
        <f>Lifesaving!B16</f>
        <v>7a</v>
      </c>
      <c r="AE47" s="183" t="str">
        <f>Lifesaving!C16</f>
        <v>Present a rescue tube to the subject, release it, and escort the victim to safety.</v>
      </c>
      <c r="AF47" s="187" t="str">
        <f>IF(Lifesaving!Q16="","",Lifesaving!Q16)</f>
        <v/>
      </c>
      <c r="AG47" s="164"/>
      <c r="AH47" s="164"/>
      <c r="AI47" s="186" t="str">
        <f>'Personal Management'!B34</f>
        <v>e</v>
      </c>
      <c r="AJ47" s="188" t="str">
        <f>'Personal Management'!C34</f>
        <v>Savings account or U.S. savings bond.</v>
      </c>
      <c r="AK47" s="187" t="str">
        <f>IF('Personal Management'!Q34="","",'Personal Management'!Q34)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IF(Swimming!Q8="","",Swimming!Q8)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World'!Q21="","",'Citizenship in the World'!Q21)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Life'!Q17="","",'Family Life'!Q17)</f>
        <v/>
      </c>
      <c r="AB48" s="164"/>
      <c r="AC48" s="164"/>
      <c r="AD48" s="186" t="str">
        <f>Lifesaving!B17</f>
        <v>7b</v>
      </c>
      <c r="AE48" s="183" t="str">
        <f>Lifesaving!C17</f>
        <v>Present a rescue tube to the subject and use it to tow the victim to safety.</v>
      </c>
      <c r="AF48" s="187" t="str">
        <f>IF(Lifesaving!Q17="","",Lifesaving!Q17)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Management'!Q35="","",'Personal Management'!Q35)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World'!Q22="","",'Citizenship in the World'!Q22)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Life'!Q18="","",'Family Life'!Q18)</f>
        <v/>
      </c>
      <c r="AB49" s="164"/>
      <c r="AC49" s="164"/>
      <c r="AD49" s="291" t="str">
        <f>Lifesaving!B18</f>
        <v>7c</v>
      </c>
      <c r="AE49" s="290" t="str">
        <f>Lifesaving!C18</f>
        <v>Present a buoyant aid other than a rescue tube to the subject, release it, and escort the victim to safety.</v>
      </c>
      <c r="AF49" s="292" t="str">
        <f>IF(Lifesaving!Q18="","",Lifesaving!Q18)</f>
        <v/>
      </c>
      <c r="AG49" s="164"/>
      <c r="AH49" s="164"/>
      <c r="AI49" s="291"/>
      <c r="AJ49" s="290"/>
      <c r="AK49" s="292"/>
      <c r="AL49" s="164"/>
      <c r="AM49" s="164"/>
      <c r="AN49" s="186" t="str">
        <f>Swimming!B9</f>
        <v>5a</v>
      </c>
      <c r="AO49" s="183" t="str">
        <f>Swimming!C9</f>
        <v>Float face up in a resting position for at least one minute.</v>
      </c>
      <c r="AP49" s="187" t="str">
        <f>IF(Swimming!Q9="","",Swimming!Q9)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(2014)'!Q29="", "", 'Camping (2014)'!Q29)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Prepedness'!Q39="","",'Emergency Prepedness'!Q39)</f>
        <v/>
      </c>
      <c r="W50" s="164"/>
      <c r="X50" s="164"/>
      <c r="Y50" s="184" t="str">
        <f>'Family Life'!B19</f>
        <v>vii</v>
      </c>
      <c r="Z50" s="188" t="str">
        <f>'Family Life'!C19</f>
        <v>Good etiquette and manners.</v>
      </c>
      <c r="AA50" s="185" t="str">
        <f>IF('Family Life'!Q19="","",'Family Life'!Q19)</f>
        <v/>
      </c>
      <c r="AB50" s="164"/>
      <c r="AC50" s="164"/>
      <c r="AD50" s="291"/>
      <c r="AE50" s="290"/>
      <c r="AF50" s="292"/>
      <c r="AG50" s="164"/>
      <c r="AH50" s="164"/>
      <c r="AI50" s="186" t="str">
        <f>'Personal Management'!B36</f>
        <v>7b</v>
      </c>
      <c r="AJ50" s="183" t="str">
        <f>'Personal Management'!C36</f>
        <v>Explain the different ways to borrow money.</v>
      </c>
      <c r="AK50" s="187" t="str">
        <f>IF('Personal Management'!Q36="","",'Personal Management'!Q36)</f>
        <v/>
      </c>
      <c r="AL50" s="164"/>
      <c r="AM50" s="164"/>
      <c r="AN50" s="186" t="str">
        <f>Swimming!B10</f>
        <v>5b</v>
      </c>
      <c r="AO50" s="183" t="str">
        <f>Swimming!C10</f>
        <v>Demonstrate survival floating for at least five minutes.</v>
      </c>
      <c r="AP50" s="187" t="str">
        <f>IF(Swimming!Q10="","",Swimming!Q10)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IF(Cooking!Q32="","",Cooking!Q32)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Life'!Q20="","",'Family Life'!Q20)</f>
        <v/>
      </c>
      <c r="AB51" s="164"/>
      <c r="AC51" s="164"/>
      <c r="AD51" s="186" t="str">
        <f>Lifesaving!B19</f>
        <v>7d</v>
      </c>
      <c r="AE51" s="183" t="str">
        <f>Lifesaving!C19</f>
        <v>Present a buoyant aid other than a rescue tube to the subject and use it to tow the victim to safety.</v>
      </c>
      <c r="AF51" s="187" t="str">
        <f>IF(Lifesaving!Q19="","",Lifesaving!Q19)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Management'!Q37="","",'Personal Management'!Q37)</f>
        <v/>
      </c>
      <c r="AL51" s="164"/>
      <c r="AM51" s="164"/>
      <c r="AN51" s="291" t="str">
        <f>Swimming!B11</f>
        <v>5c</v>
      </c>
      <c r="AO51" s="290" t="str">
        <f>Swimming!C11</f>
        <v>While wearing a properly fitted U.S. Coast Guard approved life jacket, demonstrate the HELP and huddle positions. Explain their purposes.</v>
      </c>
      <c r="AP51" s="292" t="str">
        <f>IF(Swimming!Q11="","",Swimming!Q11)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IF(Lifesaving!Q20="","",Lifesaving!Q20)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IF(Cooking!Q33="","",Cooking!Q33)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Life'!Q21="","",'Family Life'!Q21)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IF(Swimming!Q12="","",Swimming!Q12)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(2014)'!Q30="", "", 'Camping (2014)'!Q30)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IF(Cooking!Q34="","",Cooking!Q34)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Prepedness'!Q40="","",'Emergency Prepedness'!Q40)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Management'!Q38="","",'Personal Management'!Q38)</f>
        <v/>
      </c>
      <c r="AL54" s="164"/>
      <c r="AM54" s="164"/>
      <c r="AN54" s="186">
        <f>Swimming!B13</f>
        <v>6</v>
      </c>
      <c r="AO54" s="183" t="str">
        <f>Swimming!C13</f>
        <v>In water over your head, but not to exceed 10 feet, do each of the following:</v>
      </c>
      <c r="AP54" s="187" t="str">
        <f>IF(Swimming!Q13="","",Swimming!Q13)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IF(Lifesaving!Q21="","",Lifesaving!Q21)</f>
        <v/>
      </c>
      <c r="AG55" s="164"/>
      <c r="AH55" s="164"/>
      <c r="AI55" s="186" t="str">
        <f>'Personal Management'!B39</f>
        <v>7e</v>
      </c>
      <c r="AJ55" s="183" t="str">
        <f>'Personal Management'!C39</f>
        <v>Explain ways to reduce or eliminate debt.</v>
      </c>
      <c r="AK55" s="187" t="str">
        <f>IF('Personal Management'!Q39="","",'Personal Management'!Q39)</f>
        <v/>
      </c>
      <c r="AL55" s="164"/>
      <c r="AM55" s="164"/>
      <c r="AN55" s="186" t="str">
        <f>Swimming!B14</f>
        <v>a</v>
      </c>
      <c r="AO55" s="188" t="str">
        <f>Swimming!C14</f>
        <v>Use the feet first method of surface diving and bring an object up from the bottom.</v>
      </c>
      <c r="AP55" s="187" t="str">
        <f>IF(Swimming!Q14="","",Swimming!Q14)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(2014)'!Q31="", "", 'Camping (2014)'!Q31)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Prepedness'!Q41="","",'Emergency Prepedness'!Q41)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IF(Lifesaving!Q22="","",Lifesaving!Q22)</f>
        <v/>
      </c>
      <c r="AG56" s="164"/>
      <c r="AH56" s="164"/>
      <c r="AI56" s="291">
        <f>'Personal Management'!B40</f>
        <v>8</v>
      </c>
      <c r="AJ56" s="315" t="str">
        <f>'Personal Management'!C40</f>
        <v>Demonstrate to your merit badge counselor your understanding of time management by doing the following:</v>
      </c>
      <c r="AK56" s="292" t="str">
        <f>IF('Personal Management'!Q40="","",'Personal Management'!Q40)</f>
        <v/>
      </c>
      <c r="AL56" s="164"/>
      <c r="AM56" s="164"/>
      <c r="AN56" s="186" t="str">
        <f>Swimming!B15</f>
        <v>b</v>
      </c>
      <c r="AO56" s="188" t="str">
        <f>Swimming!C15</f>
        <v>Do a headfirst surface dive (pike or tuck), and bring the object up again.</v>
      </c>
      <c r="AP56" s="187" t="str">
        <f>IF(Swimming!Q15="","",Swimming!Q15)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(2014)'!Q32="", "", 'Camping (2014)'!Q32)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IF(Cooking!Q35="","",Cooking!Q35)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IF(Lifesaving!Q23="","",Lifesaving!Q23)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IF(Swimming!Q16="","",Swimming!Q16)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(2014)'!Q33="", "", 'Camping (2014)'!Q33)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Prepedness'!Q42="","",'Emergency Prepedness'!Q42)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Management'!Q41="","",'Personal Management'!Q41)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(2014)'!Q34="", "", 'Camping (2014)'!Q34)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IF(Cooking!Q36="","",Cooking!Q36)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IF(Lifesaving!Q24="","",Lifesaving!Q24)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IF(Swimming!Q17="","",Swimming!Q17)</f>
        <v/>
      </c>
      <c r="AQ59" s="63"/>
    </row>
    <row r="60" spans="4:48" x14ac:dyDescent="0.15">
      <c r="D60" s="63"/>
      <c r="E60" s="190">
        <f>'Camping (2014)'!B35</f>
        <v>5</v>
      </c>
      <c r="F60" s="197" t="str">
        <f>'Camping (2014)'!C35</f>
        <v>Plan and carry out an overnight snow camping experience.</v>
      </c>
      <c r="G60" s="191" t="str">
        <f>IF('Camping (2014)'!Q35="", "", 'Camping (2014)'!Q35)</f>
        <v/>
      </c>
      <c r="H60" s="63"/>
      <c r="I60" s="63"/>
      <c r="N60" s="63"/>
      <c r="O60" s="313"/>
      <c r="P60" s="315"/>
      <c r="Q60" s="314"/>
      <c r="R60" s="63"/>
      <c r="S60" s="63"/>
      <c r="T60" s="184" t="str">
        <f>'Emergency Prepedness'!B43</f>
        <v>i</v>
      </c>
      <c r="U60" s="188" t="str">
        <f>'Emergency Prepedness'!C43</f>
        <v>Crowd and traffic control.</v>
      </c>
      <c r="V60" s="185" t="str">
        <f>IF('Emergency Prepedness'!Q43="","",'Emergency Prepedness'!Q43)</f>
        <v/>
      </c>
      <c r="W60" s="63"/>
      <c r="X60" s="63"/>
      <c r="AB60" s="63"/>
      <c r="AC60" s="63"/>
      <c r="AD60" s="291" t="str">
        <f>Lifesaving!B25</f>
        <v>9c</v>
      </c>
      <c r="AE60" s="290" t="str">
        <f>Lifesaving!C25</f>
        <v>Perform a cross-chest carry for an exhausted, passive victim who does not respond to instructions to aid himself.</v>
      </c>
      <c r="AF60" s="292" t="str">
        <f>IF(Lifesaving!Q25="","",Lifesaving!Q25)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Management'!Q42="","",'Personal Management'!Q42)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(2014)'!Q36="", "", 'Camping (2014)'!Q36)</f>
        <v/>
      </c>
      <c r="H61" s="63"/>
      <c r="I61" s="63"/>
      <c r="N61" s="63"/>
      <c r="O61" s="313"/>
      <c r="P61" s="315"/>
      <c r="Q61" s="314"/>
      <c r="R61" s="63"/>
      <c r="S61" s="63"/>
      <c r="T61" s="184" t="str">
        <f>'Emergency Prepedness'!B44</f>
        <v>ii</v>
      </c>
      <c r="U61" s="188" t="str">
        <f>'Emergency Prepedness'!C44</f>
        <v>Messenger service and communication.</v>
      </c>
      <c r="V61" s="185" t="str">
        <f>IF('Emergency Prepedness'!Q44="","",'Emergency Prepedness'!Q44)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(2014)'!Q37="", "", 'Camping (2014)'!Q37)</f>
        <v/>
      </c>
      <c r="H62" s="63"/>
      <c r="I62" s="63"/>
      <c r="N62" s="63"/>
      <c r="O62" s="313"/>
      <c r="P62" s="315"/>
      <c r="Q62" s="314"/>
      <c r="R62" s="63"/>
      <c r="S62" s="63"/>
      <c r="T62" s="184" t="str">
        <f>'Emergency Prepedness'!B45</f>
        <v>iii</v>
      </c>
      <c r="U62" s="188" t="str">
        <f>'Emergency Prepedness'!C45</f>
        <v>Collection and distribution services.</v>
      </c>
      <c r="V62" s="185" t="str">
        <f>IF('Emergency Prepedness'!Q45="","",'Emergency Prepedness'!Q45)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IF(Lifesaving!Q26="","",Lifesaving!Q26)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IF(Swimming!Q18="","",Swimming!Q18)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(2014)'!Q38="", "", 'Camping (2014)'!Q38)</f>
        <v/>
      </c>
      <c r="H63" s="63"/>
      <c r="I63" s="63"/>
      <c r="N63" s="63"/>
      <c r="O63" s="184" t="str">
        <f>Cooking!B37</f>
        <v>f</v>
      </c>
      <c r="P63" s="188" t="str">
        <f>Cooking!C37</f>
        <v>Explain how you kept foods safe and free from cross-contamination.</v>
      </c>
      <c r="Q63" s="185" t="str">
        <f>IF(Cooking!Q37="","",Cooking!Q37)</f>
        <v/>
      </c>
      <c r="R63" s="63"/>
      <c r="S63" s="63"/>
      <c r="T63" s="184" t="str">
        <f>'Emergency Prepedness'!B46</f>
        <v>iv</v>
      </c>
      <c r="U63" s="188" t="str">
        <f>'Emergency Prepedness'!C46</f>
        <v>Group feeding, shelter, and sanitation</v>
      </c>
      <c r="V63" s="185" t="str">
        <f>IF('Emergency Prepedness'!Q46="","",'Emergency Prepedness'!Q46)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Management'!Q43="","",'Personal Management'!Q43)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IF(Cooking!Q38="","",Cooking!Q38)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Prepedness'!Q47="","",'Emergency Prepedness'!Q47)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IF(Lifesaving!Q27="","",Lifesaving!Q27)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Management'!Q44="","",'Personal Management'!Q44)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IF(Cooking!Q39="","",Cooking!Q39)</f>
        <v/>
      </c>
      <c r="R67" s="66"/>
      <c r="S67" s="66"/>
      <c r="T67" s="184">
        <f>'Emergency Prepedness'!B48</f>
        <v>9</v>
      </c>
      <c r="U67" s="183" t="str">
        <f>'Emergency Prepedness'!C48</f>
        <v>Do ONE of the following:</v>
      </c>
      <c r="V67" s="185" t="str">
        <f>IF('Emergency Prepedness'!Q48="","",'Emergency Prepedness'!Q48)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Prepedness'!Q49="","",'Emergency Prepedness'!Q49)</f>
        <v/>
      </c>
      <c r="W68" s="66"/>
      <c r="X68" s="66"/>
      <c r="AB68" s="66"/>
      <c r="AC68" s="66"/>
      <c r="AD68" s="186" t="str">
        <f>Lifesaving!B28</f>
        <v>11a</v>
      </c>
      <c r="AE68" s="183" t="str">
        <f>Lifesaving!C28</f>
        <v>Perform an equipment assist using a buoyant aid.</v>
      </c>
      <c r="AF68" s="187" t="str">
        <f>IF(Lifesaving!Q28="","",Lifesaving!Q28)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IF(Cooking!Q40="","",Cooking!Q40)</f>
        <v/>
      </c>
      <c r="R69" s="66"/>
      <c r="S69" s="66"/>
      <c r="T69" s="313"/>
      <c r="U69" s="315"/>
      <c r="V69" s="314"/>
      <c r="W69" s="66"/>
      <c r="X69" s="66"/>
      <c r="AB69" s="66"/>
      <c r="AC69" s="66"/>
      <c r="AD69" s="186" t="str">
        <f>Lifesaving!B29</f>
        <v>11b</v>
      </c>
      <c r="AE69" s="183" t="str">
        <f>Lifesaving!C29</f>
        <v>Perform a front approach and wrist tow.</v>
      </c>
      <c r="AF69" s="187" t="str">
        <f>IF(Lifesaving!Q29="","",Lifesaving!Q29)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Management'!Q45="","",'Personal Management'!Q45)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IF(Cooking!Q41="","",Cooking!Q41)</f>
        <v/>
      </c>
      <c r="R70" s="66"/>
      <c r="S70" s="66"/>
      <c r="T70" s="184" t="str">
        <f>'Emergency Prepedness'!B50</f>
        <v>b</v>
      </c>
      <c r="U70" s="188" t="str">
        <f>'Emergency Prepedness'!C50</f>
        <v>Review or develop a plan of escape for your family in case of fire in your home.</v>
      </c>
      <c r="V70" s="185" t="str">
        <f>IF('Emergency Prepedness'!Q50="","",'Emergency Prepedness'!Q50)</f>
        <v/>
      </c>
      <c r="W70" s="66"/>
      <c r="X70" s="66"/>
      <c r="AB70" s="66"/>
      <c r="AC70" s="66"/>
      <c r="AD70" s="186" t="str">
        <f>Lifesaving!B30</f>
        <v>11c</v>
      </c>
      <c r="AE70" s="183" t="str">
        <f>Lifesaving!C30</f>
        <v>Perform a rear approach and armpit tow.</v>
      </c>
      <c r="AF70" s="187" t="str">
        <f>IF(Lifesaving!Q30="","",Lifesaving!Q30)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Prepedness'!Q51="","",'Emergency Prepedness'!Q51)</f>
        <v/>
      </c>
      <c r="W71" s="66"/>
      <c r="X71" s="66"/>
      <c r="AB71" s="66"/>
      <c r="AC71" s="66"/>
      <c r="AD71" s="186" t="str">
        <f>Lifesaving!B31</f>
        <v>12a</v>
      </c>
      <c r="AE71" s="183" t="str">
        <f>Lifesaving!C31</f>
        <v>Recover a 10-pound weight in 8 to 10 feet of water using a feet first surface dive.</v>
      </c>
      <c r="AF71" s="187" t="str">
        <f>IF(Lifesaving!Q31="","",Lifesaving!Q31)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IF(Lifesaving!Q32="","",Lifesaving!Q32)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IF(Cooking!Q42="","",Cooking!Q42)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IF(Lifesaving!Q33="","",Lifesaving!Q33)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IF(Lifesaving!Q34="","",Lifesaving!Q34)</f>
        <v/>
      </c>
      <c r="AG74" s="66"/>
      <c r="AH74" s="66"/>
      <c r="AI74" s="186" t="str">
        <f>'Personal Management'!B46</f>
        <v>a</v>
      </c>
      <c r="AJ74" s="188" t="str">
        <f>'Personal Management'!C46</f>
        <v>Define the project. What is your goal?</v>
      </c>
      <c r="AK74" s="187" t="str">
        <f>IF('Personal Management'!Q46="","",'Personal Management'!Q46)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IF(Cooking!Q43="","",Cooking!Q43)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Management'!Q47="","",'Personal Management'!Q47)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IF(Cooking!Q44="","",Cooking!Q44)</f>
        <v/>
      </c>
      <c r="R76" s="66"/>
      <c r="S76" s="66"/>
      <c r="W76" s="66"/>
      <c r="X76" s="66"/>
      <c r="AB76" s="66"/>
      <c r="AC76" s="66"/>
      <c r="AD76" s="186" t="str">
        <f>Lifesaving!B35</f>
        <v>14a</v>
      </c>
      <c r="AE76" s="183" t="str">
        <f>Lifesaving!C35</f>
        <v>Explain the signs and symptoms of a spinal injury.</v>
      </c>
      <c r="AF76" s="187" t="str">
        <f>IF(Lifesaving!Q35="","",Lifesaving!Q35)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IF(Lifesaving!Q36="","",Lifesaving!Q36)</f>
        <v/>
      </c>
      <c r="AG77" s="98"/>
      <c r="AH77" s="98"/>
      <c r="AI77" s="186" t="str">
        <f>'Personal Management'!B48</f>
        <v>c</v>
      </c>
      <c r="AJ77" s="188" t="str">
        <f>'Personal Management'!C48</f>
        <v>Describe your project.</v>
      </c>
      <c r="AK77" s="187" t="str">
        <f>IF('Personal Management'!Q48="","",'Personal Management'!Q48)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IF(Lifesaving!Q37="","",Lifesaving!Q37)</f>
        <v/>
      </c>
      <c r="AG78" s="98"/>
      <c r="AH78" s="98"/>
      <c r="AI78" s="186" t="str">
        <f>'Personal Management'!B49</f>
        <v>d</v>
      </c>
      <c r="AJ78" s="188" t="str">
        <f>'Personal Management'!C49</f>
        <v>Develop a list of resources. Identify how these resources will help you achieve your goal.</v>
      </c>
      <c r="AK78" s="187" t="str">
        <f>IF('Personal Management'!Q49="","",'Personal Management'!Q49)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IF(Lifesaving!Q38="","",Lifesaving!Q38)</f>
        <v/>
      </c>
      <c r="AG79" s="98"/>
      <c r="AH79" s="98"/>
      <c r="AI79" s="186" t="str">
        <f>'Personal Management'!B50</f>
        <v>e</v>
      </c>
      <c r="AJ79" s="188" t="str">
        <f>'Personal Management'!C50</f>
        <v>Develop a budget for your project.</v>
      </c>
      <c r="AK79" s="187" t="str">
        <f>IF('Personal Management'!Q50="","",'Personal Management'!Q50)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IF(Cooking!Q45="","",Cooking!Q45)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Management'!Q51="","",'Personal Management'!Q51)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IF(Cooking!Q46="","",Cooking!Q46)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Management'!Q52="","",'Personal Management'!Q52)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Community'!Q3="", "", 'Citizenship in the Community'!Q3)</f>
        <v/>
      </c>
      <c r="H87" s="66"/>
      <c r="I87" s="66"/>
      <c r="J87" s="186">
        <f>Communication!B3</f>
        <v>1</v>
      </c>
      <c r="K87" s="195" t="str">
        <f>Communication!C3</f>
        <v>Do ONE</v>
      </c>
      <c r="L87" s="187" t="str">
        <f>IF(Communication!Q3="","",Communication!Q3)</f>
        <v/>
      </c>
      <c r="N87" s="66"/>
      <c r="O87" s="313" t="str">
        <f>Cooking!B47</f>
        <v>a</v>
      </c>
      <c r="P87" s="290" t="str">
        <f>Cooking!C47</f>
        <v>Create a shopping list for your meals, showing the amount of food needed to prepare and serve each meal, and the cost for each meal.</v>
      </c>
      <c r="Q87" s="314" t="str">
        <f>IF(Cooking!Q47="","",Cooking!Q47)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Science'!Q3="","",'Environmental Science'!Q3)</f>
        <v/>
      </c>
      <c r="W87" s="66"/>
      <c r="X87" s="66"/>
      <c r="Y87" s="313">
        <f>'First Aid'!B3</f>
        <v>1</v>
      </c>
      <c r="Z87" s="290" t="str">
        <f>'First Aid'!C3</f>
        <v>Satisfy your counselor that you have current knowledge of all first-aid requirements for Tenderfoot, Second Class, and First Class ranks.</v>
      </c>
      <c r="AA87" s="314" t="str">
        <f>IF('First Aid'!Q3="","",'First Aid'!Q3)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Fitness'!Q3="","",'Personal Fitness'!Q3)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IF(Sustainability!Q3="","",Sustainability!Q3)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IF(Communication!Q4="","",Communication!Q4)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IF(Cooking!Q48="","",Cooking!Q48)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Aid'!Q4="","",'First Aid'!Q4)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Science'!Q4="","",'Environmental Science'!Q4)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Community'!Q4="", "", 'Citizenship in the Community'!Q4)</f>
        <v/>
      </c>
      <c r="H91" s="81"/>
      <c r="I91" s="81"/>
      <c r="J91" s="291"/>
      <c r="K91" s="294"/>
      <c r="L91" s="292"/>
      <c r="N91" s="81"/>
      <c r="O91" s="313"/>
      <c r="P91" s="290"/>
      <c r="Q91" s="314"/>
      <c r="R91" s="81"/>
      <c r="T91" s="321"/>
      <c r="U91" s="174" t="str">
        <f>'Environmental Science'!C5</f>
        <v>• Population</v>
      </c>
      <c r="V91" s="185" t="str">
        <f>IF('Environmental Science'!Q5="","",'Environmental Science'!Q5)</f>
        <v/>
      </c>
      <c r="W91" s="81"/>
      <c r="Y91" s="313" t="str">
        <f>'First Aid'!B5</f>
        <v>2b</v>
      </c>
      <c r="Z91" s="290" t="str">
        <f>'First Aid'!C5</f>
        <v>Define the term triage. Explain the steps necessary to assess and handle a medical emergency until help arrives.</v>
      </c>
      <c r="AA91" s="314" t="str">
        <f>IF('First Aid'!Q5="","",'First Aid'!Q5)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Community'!Q5="", "", 'Citizenship in the Community'!Q5)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IF(Cooking!Q49="","",Cooking!Q49)</f>
        <v/>
      </c>
      <c r="R92" s="66"/>
      <c r="T92" s="321"/>
      <c r="U92" s="174" t="str">
        <f>'Environmental Science'!C6</f>
        <v>• Community</v>
      </c>
      <c r="V92" s="185" t="str">
        <f>IF('Environmental Science'!Q6="","",'Environmental Science'!Q6)</f>
        <v/>
      </c>
      <c r="W92" s="66"/>
      <c r="Y92" s="313"/>
      <c r="Z92" s="290"/>
      <c r="AA92" s="314"/>
      <c r="AD92" s="186" t="str">
        <f>'Personal Fitness'!B4</f>
        <v>i</v>
      </c>
      <c r="AE92" s="188" t="str">
        <f>'Personal Fitness'!C4</f>
        <v>Why physical exams are important.</v>
      </c>
      <c r="AF92" s="187" t="str">
        <f>IF('Personal Fitness'!Q4="","",'Personal Fitness'!Q4)</f>
        <v/>
      </c>
      <c r="AG92" s="66"/>
      <c r="AI92" s="186">
        <f>Sustainability!B4</f>
        <v>2</v>
      </c>
      <c r="AJ92" s="183" t="str">
        <f>Sustainability!C4</f>
        <v>Do A and either B OR C of the following:</v>
      </c>
      <c r="AK92" s="187" t="str">
        <f>IF(Sustainability!Q4="","",Sustainability!Q4)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Science'!Q7="","",'Environmental Science'!Q7)</f>
        <v/>
      </c>
      <c r="W93" s="66"/>
      <c r="Y93" s="184" t="str">
        <f>'First Aid'!B6</f>
        <v>2c</v>
      </c>
      <c r="Z93" s="183" t="str">
        <f>'First Aid'!C6</f>
        <v>Explain the standard precautions as applied to blood borne pathogens.</v>
      </c>
      <c r="AA93" s="185" t="str">
        <f>IF('First Aid'!Q6="","",'First Aid'!Q6)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Fitness'!Q5="","",'Personal Fitness'!Q5)</f>
        <v/>
      </c>
      <c r="AG93" s="66"/>
      <c r="AI93" s="186"/>
      <c r="AJ93" s="183" t="str">
        <f>Sustainability!C5</f>
        <v>Water</v>
      </c>
      <c r="AK93" s="187" t="str">
        <f>IF(Sustainability!Q5="","",Sustainability!Q5)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Community'!Q6="", "", 'Citizenship in the Community'!Q6)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IF(Communication!Q5="","",Communication!Q5)</f>
        <v/>
      </c>
      <c r="N94" s="66"/>
      <c r="O94" s="313"/>
      <c r="P94" s="290"/>
      <c r="Q94" s="314"/>
      <c r="R94" s="66"/>
      <c r="T94" s="321"/>
      <c r="U94" s="174" t="str">
        <f>'Environmental Science'!C8</f>
        <v>• Biosphere</v>
      </c>
      <c r="V94" s="185" t="str">
        <f>IF('Environmental Science'!Q8="","",'Environmental Science'!Q8)</f>
        <v/>
      </c>
      <c r="W94" s="66"/>
      <c r="Y94" s="184" t="str">
        <f>'First Aid'!B7</f>
        <v>2d</v>
      </c>
      <c r="Z94" s="183" t="str">
        <f>'First Aid'!C7</f>
        <v>Prepare a first-aid kit for your home. Display and discuss its contents with your counselor.</v>
      </c>
      <c r="AA94" s="185" t="str">
        <f>IF('First Aid'!Q7="","",'First Aid'!Q7)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IF(Sustainability!Q6="","",Sustainability!Q6)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Community'!Q7="", "", 'Citizenship in the Community'!Q7)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IF(Cooking!Q50="","",Cooking!Q50)</f>
        <v/>
      </c>
      <c r="R95" s="66"/>
      <c r="T95" s="321"/>
      <c r="U95" s="174" t="str">
        <f>'Environmental Science'!C9</f>
        <v>• Symbiosis</v>
      </c>
      <c r="V95" s="185" t="str">
        <f>IF('Environmental Science'!Q9="","",'Environmental Science'!Q9)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Aid'!Q8="","",'First Aid'!Q8)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Community'!Q8="", "", 'Citizenship in the Community'!Q8)</f>
        <v/>
      </c>
      <c r="H96" s="66"/>
      <c r="I96" s="66"/>
      <c r="J96" s="291"/>
      <c r="K96" s="294"/>
      <c r="L96" s="292"/>
      <c r="N96" s="66"/>
      <c r="O96" s="313"/>
      <c r="P96" s="290"/>
      <c r="Q96" s="314"/>
      <c r="R96" s="66"/>
      <c r="T96" s="321"/>
      <c r="U96" s="174" t="str">
        <f>'Environmental Science'!C10</f>
        <v>• Niche</v>
      </c>
      <c r="V96" s="185" t="str">
        <f>IF('Environmental Science'!Q10="","",'Environmental Science'!Q10)</f>
        <v/>
      </c>
      <c r="W96" s="66"/>
      <c r="Y96" s="313"/>
      <c r="Z96" s="290"/>
      <c r="AA96" s="314"/>
      <c r="AD96" s="186" t="str">
        <f>'Personal Fitness'!B6</f>
        <v>iii</v>
      </c>
      <c r="AE96" s="188" t="str">
        <f>'Personal Fitness'!C6</f>
        <v>Diseases that can be prevented and how.</v>
      </c>
      <c r="AF96" s="187" t="str">
        <f>IF('Personal Fitness'!Q6="","",'Personal Fitness'!Q6)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Science'!Q11="","",'Environmental Science'!Q11)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Aid'!Q9="","",'First Aid'!Q9)</f>
        <v/>
      </c>
      <c r="AD97" s="186" t="str">
        <f>'Personal Fitness'!B7</f>
        <v>iv</v>
      </c>
      <c r="AE97" s="188" t="str">
        <f>'Personal Fitness'!C7</f>
        <v>The seven warning signs of cancer.</v>
      </c>
      <c r="AF97" s="187" t="str">
        <f>IF('Personal Fitness'!Q7="","",'Personal Fitness'!Q7)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Community'!Q9="", "", 'Citizenship in the Community'!Q9)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IF(Cooking!Q51="","",Cooking!Q51)</f>
        <v/>
      </c>
      <c r="R98" s="66"/>
      <c r="T98" s="321"/>
      <c r="U98" s="174" t="str">
        <f>'Environmental Science'!C12</f>
        <v>• Conservation</v>
      </c>
      <c r="V98" s="185" t="str">
        <f>IF('Environmental Science'!Q12="","",'Environmental Science'!Q12)</f>
        <v/>
      </c>
      <c r="W98" s="66"/>
      <c r="Y98" s="313"/>
      <c r="Z98" s="290"/>
      <c r="AA98" s="314"/>
      <c r="AD98" s="186" t="str">
        <f>'Personal Fitness'!B8</f>
        <v>v</v>
      </c>
      <c r="AE98" s="188" t="str">
        <f>'Personal Fitness'!C8</f>
        <v>The youth risk factors that affect cardiovascular fitness in adulthood.</v>
      </c>
      <c r="AF98" s="187" t="str">
        <f>IF('Personal Fitness'!Q8="","",'Personal Fitness'!Q8)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Science'!Q13="","",'Environmental Science'!Q13)</f>
        <v/>
      </c>
      <c r="W99" s="66"/>
      <c r="Y99" s="184" t="str">
        <f>'First Aid'!B10</f>
        <v>3c</v>
      </c>
      <c r="Z99" s="183" t="str">
        <f>'First Aid'!C10</f>
        <v>Explain the use of an automated external defibrillator (AED).</v>
      </c>
      <c r="AA99" s="185" t="str">
        <f>IF('First Aid'!Q10="","",'First Aid'!Q10)</f>
        <v/>
      </c>
      <c r="AD99" s="291" t="str">
        <f>'Personal Fitness'!B9</f>
        <v>1b</v>
      </c>
      <c r="AE99" s="290" t="str">
        <f>'Personal Fitness'!C9</f>
        <v>Have a dental examination. Get a statement saying that your teeth have been checked and cared for. Tell how to care for your teeth.</v>
      </c>
      <c r="AF99" s="292" t="str">
        <f>IF('Personal Fitness'!Q9="","",'Personal Fitness'!Q9)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IF(Sustainability!Q7="","",Sustainability!Q7)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Community'!Q10="", "", 'Citizenship in the Community'!Q10)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IF(Communication!Q6="","",Communication!Q6)</f>
        <v/>
      </c>
      <c r="N100" s="66"/>
      <c r="O100" s="313"/>
      <c r="P100" s="290"/>
      <c r="Q100" s="314"/>
      <c r="R100" s="66"/>
      <c r="T100" s="321"/>
      <c r="U100" s="174" t="str">
        <f>'Environmental Science'!C14</f>
        <v>• Endangered species</v>
      </c>
      <c r="V100" s="185" t="str">
        <f>IF('Environmental Science'!Q14="","",'Environmental Science'!Q14)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Aid'!Q11="","",'First Aid'!Q11)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Science'!Q15="","",'Environmental Science'!Q15)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Fitness'!Q10="","",'Personal Fitness'!Q10)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Community'!Q11="", "", 'Citizenship in the Community'!Q11)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IF(Cooking!Q52="","",Cooking!Q52)</f>
        <v/>
      </c>
      <c r="R102" s="66"/>
      <c r="T102" s="321"/>
      <c r="U102" s="174" t="str">
        <f>'Environmental Science'!C16</f>
        <v>• Pollution prevention</v>
      </c>
      <c r="V102" s="185" t="str">
        <f>IF('Environmental Science'!Q16="","",'Environmental Science'!Q16)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Community'!Q12="", "", 'Citizenship in the Community'!Q12)</f>
        <v/>
      </c>
      <c r="H103" s="66"/>
      <c r="I103" s="66"/>
      <c r="J103" s="291"/>
      <c r="K103" s="294"/>
      <c r="L103" s="292"/>
      <c r="N103" s="66"/>
      <c r="O103" s="313"/>
      <c r="P103" s="290"/>
      <c r="Q103" s="314"/>
      <c r="R103" s="66"/>
      <c r="T103" s="321"/>
      <c r="U103" s="174" t="str">
        <f>'Environmental Science'!C17</f>
        <v>• Brownfield</v>
      </c>
      <c r="V103" s="185" t="str">
        <f>IF('Environmental Science'!Q17="","",'Environmental Science'!Q17)</f>
        <v/>
      </c>
      <c r="W103" s="66"/>
      <c r="Y103" s="313" t="str">
        <f>'First Aid'!B12</f>
        <v>3e</v>
      </c>
      <c r="Z103" s="290" t="str">
        <f>'First Aid'!C12</f>
        <v>Explain when a bee sting could be life threatening and what action should be taken for prevention and for first aid.</v>
      </c>
      <c r="AA103" s="314" t="str">
        <f>IF('First Aid'!Q12="","",'First Aid'!Q12)</f>
        <v/>
      </c>
      <c r="AD103" s="186" t="str">
        <f>'Personal Fitness'!B11</f>
        <v>a</v>
      </c>
      <c r="AE103" s="188" t="str">
        <f>'Personal Fitness'!C11</f>
        <v>Components of personal fitness.</v>
      </c>
      <c r="AF103" s="187" t="str">
        <f>IF('Personal Fitness'!Q11="","",'Personal Fitness'!Q11)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IF(Sustainability!Q8="","",Sustainability!Q8)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Community'!Q13="", "", 'Citizenship in the Community'!Q13)</f>
        <v/>
      </c>
      <c r="H104" s="66"/>
      <c r="I104" s="66"/>
      <c r="J104" s="291"/>
      <c r="K104" s="294"/>
      <c r="L104" s="292"/>
      <c r="N104" s="66"/>
      <c r="O104" s="313"/>
      <c r="P104" s="290"/>
      <c r="Q104" s="314"/>
      <c r="R104" s="66"/>
      <c r="T104" s="321"/>
      <c r="U104" s="174" t="str">
        <f>'Environmental Science'!C18</f>
        <v>• Ozone</v>
      </c>
      <c r="V104" s="185" t="str">
        <f>IF('Environmental Science'!Q18="","",'Environmental Science'!Q18)</f>
        <v/>
      </c>
      <c r="W104" s="66"/>
      <c r="Y104" s="313"/>
      <c r="Z104" s="290"/>
      <c r="AA104" s="314"/>
      <c r="AD104" s="186" t="str">
        <f>'Personal Fitness'!B12</f>
        <v>b</v>
      </c>
      <c r="AE104" s="188" t="str">
        <f>'Personal Fitness'!C12</f>
        <v>Reasons for being fit in all components.</v>
      </c>
      <c r="AF104" s="187" t="str">
        <f>IF('Personal Fitness'!Q12="","",'Personal Fitness'!Q12)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IF(Communication!Q7="","",Communication!Q7)</f>
        <v/>
      </c>
      <c r="N105" s="66"/>
      <c r="R105" s="66"/>
      <c r="T105" s="321"/>
      <c r="U105" s="174" t="str">
        <f>'Environmental Science'!C19</f>
        <v>• Watershed</v>
      </c>
      <c r="V105" s="185" t="str">
        <f>IF('Environmental Science'!Q19="","",'Environmental Science'!Q19)</f>
        <v/>
      </c>
      <c r="W105" s="66"/>
      <c r="Y105" s="313" t="str">
        <f>'First Aid'!B13</f>
        <v>3f</v>
      </c>
      <c r="Z105" s="290" t="str">
        <f>'First Aid'!C13</f>
        <v>Explain the symptoms of heatstroke and what action should be taken for first aid and for prevention.</v>
      </c>
      <c r="AA105" s="314" t="str">
        <f>IF('First Aid'!Q13="","",'First Aid'!Q13)</f>
        <v/>
      </c>
      <c r="AD105" s="186" t="str">
        <f>'Personal Fitness'!B13</f>
        <v>c</v>
      </c>
      <c r="AE105" s="188" t="str">
        <f>'Personal Fitness'!C13</f>
        <v>What it means to be mentally healthy.</v>
      </c>
      <c r="AF105" s="187" t="str">
        <f>IF('Personal Fitness'!Q13="","",'Personal Fitness'!Q13)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Science'!Q20="","",'Environmental Science'!Q20)</f>
        <v/>
      </c>
      <c r="W106" s="66"/>
      <c r="Y106" s="313"/>
      <c r="Z106" s="290"/>
      <c r="AA106" s="314"/>
      <c r="AD106" s="186" t="str">
        <f>'Personal Fitness'!B14</f>
        <v>d</v>
      </c>
      <c r="AE106" s="188" t="str">
        <f>'Personal Fitness'!C14</f>
        <v>What it means to be physically healthy and fit.</v>
      </c>
      <c r="AF106" s="187" t="str">
        <f>IF('Personal Fitness'!Q14="","",'Personal Fitness'!Q14)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Community'!Q14="", "", 'Citizenship in the Community'!Q14)</f>
        <v/>
      </c>
      <c r="H107" s="66"/>
      <c r="I107" s="66"/>
      <c r="J107" s="291"/>
      <c r="K107" s="294"/>
      <c r="L107" s="292"/>
      <c r="N107" s="66"/>
      <c r="O107" s="299"/>
      <c r="P107" s="299"/>
      <c r="Q107" s="299"/>
      <c r="R107" s="66"/>
      <c r="T107" s="321"/>
      <c r="U107" s="174" t="str">
        <f>'Environmental Science'!C21</f>
        <v>• Nonpoint source</v>
      </c>
      <c r="V107" s="185" t="str">
        <f>IF('Environmental Science'!Q21="","",'Environmental Science'!Q21)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Aid'!Q14="","",'First Aid'!Q14)</f>
        <v/>
      </c>
      <c r="AD107" s="186" t="str">
        <f>'Personal Fitness'!B15</f>
        <v>e</v>
      </c>
      <c r="AE107" s="188" t="str">
        <f>'Personal Fitness'!C15</f>
        <v>What it means to be socially healthy. Discuss your activity in the areas of healthy social fitness.</v>
      </c>
      <c r="AF107" s="187" t="str">
        <f>IF('Personal Fitness'!Q15="","",'Personal Fitness'!Q15)</f>
        <v/>
      </c>
      <c r="AG107" s="66"/>
      <c r="AI107" s="186"/>
      <c r="AJ107" s="183" t="str">
        <f>Sustainability!C9</f>
        <v>Food</v>
      </c>
      <c r="AK107" s="187" t="str">
        <f>IF(Sustainability!Q9="","",Sustainability!Q9)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Community'!Q15="", "", 'Citizenship in the Community'!Q15)</f>
        <v/>
      </c>
      <c r="H108" s="66"/>
      <c r="I108" s="66"/>
      <c r="J108" s="186">
        <f>Communication!B8</f>
        <v>2</v>
      </c>
      <c r="K108" s="195" t="str">
        <f>Communication!C8</f>
        <v>Do ONE</v>
      </c>
      <c r="L108" s="187" t="str">
        <f>IF(Communication!Q8="","",Communication!Q8)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IF(Cycling!Q3="","",Cycling!Q3)</f>
        <v/>
      </c>
      <c r="R108" s="66"/>
      <c r="T108" s="321"/>
      <c r="U108" s="174" t="str">
        <f>'Environmental Science'!C22</f>
        <v>• Hybrid vehicle</v>
      </c>
      <c r="V108" s="185" t="str">
        <f>IF('Environmental Science'!Q22="","",'Environmental Science'!Q22)</f>
        <v/>
      </c>
      <c r="W108" s="66"/>
      <c r="Y108" s="313"/>
      <c r="Z108" s="290"/>
      <c r="AA108" s="314"/>
      <c r="AD108" s="186" t="str">
        <f>'Personal Fitness'!B16</f>
        <v>f</v>
      </c>
      <c r="AE108" s="188" t="str">
        <f>'Personal Fitness'!C16</f>
        <v>What you can do to prevent social, emotional, or mental problems.</v>
      </c>
      <c r="AF108" s="187" t="str">
        <f>IF('Personal Fitness'!Q16="","",'Personal Fitness'!Q16)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IF(Sustainability!Q10="","",Sustainability!Q10)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IF(Communication!Q9="","",Communication!Q9)</f>
        <v/>
      </c>
      <c r="N109" s="66"/>
      <c r="O109" s="313"/>
      <c r="P109" s="290"/>
      <c r="Q109" s="314"/>
      <c r="R109" s="66"/>
      <c r="T109" s="322"/>
      <c r="U109" s="174" t="str">
        <f>'Environmental Science'!C23</f>
        <v>• Fuel cell</v>
      </c>
      <c r="V109" s="185" t="str">
        <f>IF('Environmental Science'!Q23="","",'Environmental Science'!Q23)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Fitness'!Q17="","",'Personal Fitness'!Q17)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Science'!Q24="","",'Environmental Science'!Q24)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Aid'!Q15="","",'First Aid'!Q15)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IF(Cycling!Q4="","",Cycling!Q4)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Science'!Q25="","",'Environmental Science'!Q25)</f>
        <v/>
      </c>
      <c r="Y111" s="313"/>
      <c r="Z111" s="290"/>
      <c r="AA111" s="314"/>
      <c r="AD111" s="186" t="str">
        <f>'Personal Fitness'!B18</f>
        <v>3b</v>
      </c>
      <c r="AE111" s="183" t="str">
        <f>'Personal Fitness'!C18</f>
        <v>Are you immunized and vaccinated according to the advice of your health-care provider?</v>
      </c>
      <c r="AF111" s="187" t="str">
        <f>IF('Personal Fitness'!Q18="","",'Personal Fitness'!Q18)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IF(Sustainability!Q11="","",Sustainability!Q11)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Community'!Q16="", "", 'Citizenship in the Community'!Q16)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IF(Communication!Q10="","",Communication!Q10)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Fitness'!Q19="","",'Personal Fitness'!Q19)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Science'!Q26="","",'Environmental Science'!Q26)</f>
        <v/>
      </c>
      <c r="W113" s="66"/>
      <c r="Y113" s="313" t="str">
        <f>'First Aid'!B16</f>
        <v>5a</v>
      </c>
      <c r="Z113" s="290" t="str">
        <f>'First Aid'!C16</f>
        <v>Describe the symptoms, proper first-aid procedures, and possible prevention measures for hypothermia</v>
      </c>
      <c r="AA113" s="314" t="str">
        <f>IF('First Aid'!Q16="","",'First Aid'!Q16)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Community'!Q17="", "", 'Citizenship in the Community'!Q17)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Fitness'!Q20="","",'Personal Fitness'!Q20)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IF(Sustainability!Q12="","",Sustainability!Q12)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IF(Communication!Q11="","",Communication!Q11)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IF(Cycling!Q5="","",Cycling!Q5)</f>
        <v/>
      </c>
      <c r="R115" s="66"/>
      <c r="T115" s="184" t="str">
        <f>'Environmental Science'!B27</f>
        <v>A3</v>
      </c>
      <c r="U115" s="183" t="str">
        <f>'Environmental Science'!C27</f>
        <v>Discuss what is an ecosystem. Tell how it is maintained in nature and how it survives.</v>
      </c>
      <c r="V115" s="185" t="str">
        <f>IF('Environmental Science'!Q27="","",'Environmental Science'!Q27)</f>
        <v/>
      </c>
      <c r="W115" s="66"/>
      <c r="Y115" s="313" t="str">
        <f>'First Aid'!B17</f>
        <v>5b</v>
      </c>
      <c r="Z115" s="290" t="str">
        <f>'First Aid'!C17</f>
        <v>Describe the symptoms, proper first-aid procedures, and possible prevention measures for convulsion/seizure</v>
      </c>
      <c r="AA115" s="314" t="str">
        <f>IF('First Aid'!Q17="","",'First Aid'!Q17)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Community'!Q18="", "", 'Citizenship in the Community'!Q18)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IF(Communication!Q12="","",Communication!Q12)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Science'!Q28="","",'Environmental Science'!Q28)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Fitness'!Q21="","",'Personal Fitness'!Q21)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Community'!Q19="", "", 'Citizenship in the Community'!Q19)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IF(Cycling!Q6="","",Cycling!Q6)</f>
        <v/>
      </c>
      <c r="R117" s="63"/>
      <c r="T117" s="313"/>
      <c r="U117" s="290"/>
      <c r="V117" s="314"/>
      <c r="W117" s="63"/>
      <c r="Y117" s="313" t="str">
        <f>'First Aid'!B18</f>
        <v>5c</v>
      </c>
      <c r="Z117" s="290" t="str">
        <f>'First Aid'!C18</f>
        <v>Describe the symptoms, proper first-aid procedures, and possible prevention measures for frostbite</v>
      </c>
      <c r="AA117" s="314" t="str">
        <f>IF('First Aid'!Q18="","",'First Aid'!Q18)</f>
        <v/>
      </c>
      <c r="AD117" s="291"/>
      <c r="AE117" s="290"/>
      <c r="AF117" s="292"/>
      <c r="AG117" s="63"/>
      <c r="AI117" s="186"/>
      <c r="AJ117" s="183" t="str">
        <f>Sustainability!C13</f>
        <v>Community</v>
      </c>
      <c r="AK117" s="187" t="str">
        <f>IF(Sustainability!Q13="","",Sustainability!Q13)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Science'!Q29="","",'Environmental Science'!Q29)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Fitness'!Q22="","",'Personal Fitness'!Q22)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IF(Sustainability!Q14="","",Sustainability!Q14)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IF(Cycling!Q7="","",Cycling!Q7)</f>
        <v/>
      </c>
      <c r="R119" s="63"/>
      <c r="T119" s="313"/>
      <c r="U119" s="290"/>
      <c r="V119" s="314"/>
      <c r="W119" s="63"/>
      <c r="Y119" s="313" t="str">
        <f>'First Aid'!B19</f>
        <v>5d</v>
      </c>
      <c r="Z119" s="290" t="str">
        <f>'First Aid'!C19</f>
        <v>Describe the symptoms, proper first-aid procedures, and possible prevention measures for dehydration</v>
      </c>
      <c r="AA119" s="314" t="str">
        <f>IF('First Aid'!Q19="","",'First Aid'!Q19)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Fitness'!Q23="","",'Personal Fitness'!Q23)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Community'!Q20="", "", 'Citizenship in the Community'!Q20)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IF(Communication!Q13="","",Communication!Q13)</f>
        <v/>
      </c>
      <c r="N121" s="63"/>
      <c r="O121" s="184" t="str">
        <f>Cycling!B8</f>
        <v>3a</v>
      </c>
      <c r="P121" s="183" t="str">
        <f>Cycling!C8</f>
        <v>Show all points that need regular lubrication</v>
      </c>
      <c r="Q121" s="185" t="str">
        <f>IF(Cycling!Q8="","",Cycling!Q8)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Aid'!Q20="","",'First Aid'!Q20)</f>
        <v/>
      </c>
      <c r="AD121" s="186" t="str">
        <f>'Personal Fitness'!B24</f>
        <v>3h</v>
      </c>
      <c r="AE121" s="183" t="str">
        <f>'Personal Fitness'!C24</f>
        <v>Do you sleep well at night and wake up feeling ready to start the new day?</v>
      </c>
      <c r="AF121" s="187" t="str">
        <f>IF('Personal Fitness'!Q24="","",'Personal Fitness'!Q24)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IF(Cycling!Q9="","",Cycling!Q9)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Science'!Q30="","",'Environmental Science'!Q30)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Fitness'!Q25="","",'Personal Fitness'!Q25)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IF(Sustainability!Q15="","",Sustainability!Q15)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IF(Cycling!Q10="","",Cycling!Q10)</f>
        <v/>
      </c>
      <c r="R123" s="63"/>
      <c r="T123" s="313"/>
      <c r="U123" s="290"/>
      <c r="V123" s="314"/>
      <c r="W123" s="63"/>
      <c r="Y123" s="184" t="str">
        <f>'First Aid'!B21</f>
        <v>5f</v>
      </c>
      <c r="Z123" s="183" t="str">
        <f>'First Aid'!C21</f>
        <v>Describe the symptoms, proper first-aid procedures, and possible prevention measures for burns</v>
      </c>
      <c r="AA123" s="185" t="str">
        <f>IF('First Aid'!Q21="","",'First Aid'!Q21)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IF(Cycling!Q11="","",Cycling!Q11)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Science'!Q31="","",'Environmental Science'!Q31)</f>
        <v/>
      </c>
      <c r="W124" s="63"/>
      <c r="Y124" s="313" t="str">
        <f>'First Aid'!B22</f>
        <v>5g</v>
      </c>
      <c r="Z124" s="290" t="str">
        <f>'First Aid'!C22</f>
        <v>Describe the symptoms, proper first-aid procedures, and possible prevention measures for abdominal pain</v>
      </c>
      <c r="AA124" s="314" t="str">
        <f>IF('First Aid'!Q22="","",'First Aid'!Q22)</f>
        <v/>
      </c>
      <c r="AD124" s="186" t="str">
        <f>'Personal Fitness'!B26</f>
        <v>3j</v>
      </c>
      <c r="AE124" s="183" t="str">
        <f>'Personal Fitness'!C26</f>
        <v>Do you spend quality time with your family and friends in social and recreational activities?</v>
      </c>
      <c r="AF124" s="187" t="str">
        <f>IF('Personal Fitness'!Q26="","",'Personal Fitness'!Q26)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IF(Communication!Q14="","",Communication!Q14)</f>
        <v/>
      </c>
      <c r="N125" s="63"/>
      <c r="O125" s="313">
        <f>Cycling!B12</f>
        <v>5</v>
      </c>
      <c r="P125" s="290" t="str">
        <f>Cycling!C12</f>
        <v>Show how to repair a flat by removing the tire, replacing or patching the tube, and remounting the tire.</v>
      </c>
      <c r="Q125" s="314" t="str">
        <f>IF(Cycling!Q12="","",Cycling!Q12)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Fitness'!Q27="","",'Personal Fitness'!Q27)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IF(Sustainability!Q16="","",Sustainability!Q16)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Science'!Q32="","",'Environmental Science'!Q32)</f>
        <v/>
      </c>
      <c r="Y126" s="313" t="str">
        <f>'First Aid'!B23</f>
        <v>5h</v>
      </c>
      <c r="Z126" s="290" t="str">
        <f>'First Aid'!C23</f>
        <v>Describe the symptoms, proper first-aid procedures, and possible prevention measures for loosened teeth</v>
      </c>
      <c r="AA126" s="314" t="str">
        <f>IF('First Aid'!Q23="","",'First Aid'!Q23)</f>
        <v/>
      </c>
      <c r="AD126" s="186" t="str">
        <f>'Personal Fitness'!B28</f>
        <v>4a</v>
      </c>
      <c r="AE126" s="183" t="str">
        <f>'Personal Fitness'!C28</f>
        <v>Explain the components of physical fitness.</v>
      </c>
      <c r="AF126" s="187" t="str">
        <f>IF('Personal Fitness'!Q28="","",'Personal Fitness'!Q28)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IF(Cycling!Q13="","",Cycling!Q13)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Fitness'!Q29="","",'Personal Fitness'!Q29)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Nation'!Q3="", "", 'Citizenship in the Nation'!Q3)</f>
        <v/>
      </c>
      <c r="J128" s="186">
        <f>Communication!B15</f>
        <v>7</v>
      </c>
      <c r="K128" s="195" t="str">
        <f>Communication!C15</f>
        <v>Do ONE</v>
      </c>
      <c r="L128" s="187" t="str">
        <f>IF(Communication!Q15="","",Communication!Q15)</f>
        <v/>
      </c>
      <c r="O128" s="313">
        <f>Cycling!B14</f>
        <v>7</v>
      </c>
      <c r="P128" s="290" t="str">
        <f>Cycling!C14</f>
        <v>Using the BSA buddy system, complete all the requirements for ONE of the following options: road biking OR mountain biking</v>
      </c>
      <c r="Q128" s="314" t="str">
        <f>IF(Cycling!Q14="","",Cycling!Q14)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Science'!Q33="","",'Environmental Science'!Q33)</f>
        <v/>
      </c>
      <c r="Y128" s="313" t="str">
        <f>'First Aid'!B24</f>
        <v>5i</v>
      </c>
      <c r="Z128" s="290" t="str">
        <f>'First Aid'!C24</f>
        <v>Describe the symptoms, proper first-aid procedures, and possible prevention measures for knocked out tooth</v>
      </c>
      <c r="AA128" s="314" t="str">
        <f>IF('First Aid'!Q24="","",'First Aid'!Q24)</f>
        <v/>
      </c>
      <c r="AD128" s="186" t="str">
        <f>'Personal Fitness'!B30</f>
        <v>4c</v>
      </c>
      <c r="AE128" s="183" t="str">
        <f>'Personal Fitness'!C30</f>
        <v>Explain the need to have a balance in all four components of physical fitness.</v>
      </c>
      <c r="AF128" s="187" t="str">
        <f>IF('Personal Fitness'!Q30="","",'Personal Fitness'!Q30)</f>
        <v/>
      </c>
      <c r="AI128" s="186"/>
      <c r="AJ128" s="183" t="str">
        <f>Sustainability!C17</f>
        <v>Energy</v>
      </c>
      <c r="AK128" s="187" t="str">
        <f>IF(Sustainability!Q17="","",Sustainability!Q17)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IF(Communication!Q16="","",Communication!Q16)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Fitness'!Q31="","",'Personal Fitness'!Q31)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IF(Sustainability!Q18="","",Sustainability!Q18)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Nation'!Q4="", "", 'Citizenship in the Nation'!Q4)</f>
        <v/>
      </c>
      <c r="H130" s="2"/>
      <c r="I130" s="2"/>
      <c r="J130" s="291"/>
      <c r="K130" s="294"/>
      <c r="L130" s="292"/>
      <c r="N130" s="2"/>
      <c r="O130" s="184" t="str">
        <f>Cycling!B15</f>
        <v>7A</v>
      </c>
      <c r="P130" s="183" t="str">
        <f>Cycling!C15</f>
        <v>Road Biking</v>
      </c>
      <c r="Q130" s="185" t="str">
        <f>IF(Cycling!Q15="","",Cycling!Q15)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Aid'!Q25="","",'First Aid'!Q25)</f>
        <v/>
      </c>
      <c r="AB130" s="2"/>
      <c r="AC130" s="2"/>
      <c r="AD130" s="186" t="str">
        <f>'Personal Fitness'!B32</f>
        <v>5a</v>
      </c>
      <c r="AE130" s="183" t="str">
        <f>'Personal Fitness'!C32</f>
        <v>Explain the importance of good nutrition.</v>
      </c>
      <c r="AF130" s="187" t="str">
        <f>IF('Personal Fitness'!Q32="","",'Personal Fitness'!Q32)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Nation'!Q5="", "", 'Citizenship in the Nation'!Q5)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IF(Communication!Q17="","",Communication!Q17)</f>
        <v/>
      </c>
      <c r="N131" s="2"/>
      <c r="O131" s="184">
        <f>Cycling!B16</f>
        <v>1</v>
      </c>
      <c r="P131" s="188" t="str">
        <f>Cycling!C16</f>
        <v>Take a road test with your counselor and demonstrate the following:</v>
      </c>
      <c r="Q131" s="185" t="str">
        <f>IF(Cycling!Q16="","",Cycling!Q16)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Science'!Q34="","",'Environmental Science'!Q34)</f>
        <v/>
      </c>
      <c r="W131" s="2"/>
      <c r="X131" s="2"/>
      <c r="Y131" s="313"/>
      <c r="Z131" s="290"/>
      <c r="AA131" s="314"/>
      <c r="AB131" s="2"/>
      <c r="AC131" s="2"/>
      <c r="AD131" s="186" t="str">
        <f>'Personal Fitness'!B33</f>
        <v>5b</v>
      </c>
      <c r="AE131" s="183" t="str">
        <f>'Personal Fitness'!C33</f>
        <v>Explain what good nutrition means to you.</v>
      </c>
      <c r="AF131" s="187" t="str">
        <f>IF('Personal Fitness'!Q33="","",'Personal Fitness'!Q33)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IF(Cycling!Q17="","",Cycling!Q17)</f>
        <v/>
      </c>
      <c r="R132" s="2"/>
      <c r="S132" s="2"/>
      <c r="T132" s="313"/>
      <c r="U132" s="290"/>
      <c r="V132" s="314"/>
      <c r="W132" s="2"/>
      <c r="X132" s="2"/>
      <c r="Y132" s="184">
        <f>'First Aid'!B26</f>
        <v>6</v>
      </c>
      <c r="Z132" s="183" t="str">
        <f>'First Aid'!C26</f>
        <v>Do TWO of the following</v>
      </c>
      <c r="AA132" s="185" t="str">
        <f>IF('First Aid'!Q26="","",'First Aid'!Q26)</f>
        <v/>
      </c>
      <c r="AB132" s="2"/>
      <c r="AC132" s="2"/>
      <c r="AD132" s="186" t="str">
        <f>'Personal Fitness'!B34</f>
        <v>5c</v>
      </c>
      <c r="AE132" s="183" t="str">
        <f>'Personal Fitness'!C34</f>
        <v>Explain how good nutrition is related to the other components of personal fitness.</v>
      </c>
      <c r="AF132" s="187" t="str">
        <f>IF('Personal Fitness'!Q34="","",'Personal Fitness'!Q34)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IF(Cycling!Q18="","",Cycling!Q18)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Aid'!Q27="","",'First Aid'!Q27)</f>
        <v/>
      </c>
      <c r="AB133" s="2"/>
      <c r="AC133" s="2"/>
      <c r="AD133" s="186" t="str">
        <f>'Personal Fitness'!B35</f>
        <v>5d</v>
      </c>
      <c r="AE133" s="183" t="str">
        <f>'Personal Fitness'!C35</f>
        <v>Explain the three components of a sound weight (fat) control program.</v>
      </c>
      <c r="AF133" s="187" t="str">
        <f>IF('Personal Fitness'!Q35="","",'Personal Fitness'!Q35)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Nation'!Q6="", "", 'Citizenship in the Nation'!Q6)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Science'!Q35="","",'Environmental Science'!Q35)</f>
        <v/>
      </c>
      <c r="W134" s="2"/>
      <c r="X134" s="2"/>
      <c r="Y134" s="313"/>
      <c r="Z134" s="315"/>
      <c r="AA134" s="314"/>
      <c r="AB134" s="2"/>
      <c r="AC134" s="2"/>
      <c r="AD134" s="291">
        <f>'Personal Fitness'!B36</f>
        <v>6</v>
      </c>
      <c r="AE134" s="183" t="str">
        <f>'Personal Fitness'!C36</f>
        <v>Record your abilities on the following tests:</v>
      </c>
      <c r="AF134" s="187" t="str">
        <f>IF('Personal Fitness'!Q36="","",'Personal Fitness'!Q36)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IF(Sustainability!Q19="","",Sustainability!Q19)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IF(Cycling!Q19="","",Cycling!Q19)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Aid'!Q28="","",'First Aid'!Q28)</f>
        <v/>
      </c>
      <c r="AB135" s="2"/>
      <c r="AC135" s="2"/>
      <c r="AD135" s="291"/>
      <c r="AE135" s="183" t="str">
        <f>'Personal Fitness'!C37</f>
        <v>Aerobic - run 9 minutes OR 1 mile.</v>
      </c>
      <c r="AF135" s="187" t="str">
        <f>IF('Personal Fitness'!Q37="","",'Personal Fitness'!Q37)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Nation'!Q7="", "", 'Citizenship in the Nation'!Q7)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IF(Communication!Q18="","",Communication!Q18)</f>
        <v/>
      </c>
      <c r="N136" s="2"/>
      <c r="O136" s="184" t="str">
        <f>Cycling!B20</f>
        <v>d</v>
      </c>
      <c r="P136" s="198" t="str">
        <f>Cycling!C20</f>
        <v>Demonstrate appropriate actions at a right-turn only lane when you are continuing straight.</v>
      </c>
      <c r="Q136" s="185" t="str">
        <f>IF(Cycling!Q20="","",Cycling!Q20)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Science'!Q36="","",'Environmental Science'!Q36)</f>
        <v/>
      </c>
      <c r="W136" s="2"/>
      <c r="X136" s="2"/>
      <c r="Y136" s="313"/>
      <c r="Z136" s="315"/>
      <c r="AA136" s="314"/>
      <c r="AB136" s="2"/>
      <c r="AC136" s="2"/>
      <c r="AD136" s="291"/>
      <c r="AE136" s="183" t="str">
        <f>'Personal Fitness'!C38</f>
        <v>Flexibility - Distance stretched on 4th attempt of a sit and reach.</v>
      </c>
      <c r="AF136" s="187" t="str">
        <f>IF('Personal Fitness'!Q38="","",'Personal Fitness'!Q38)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IF(Cycling!Q21="","",Cycling!Q21)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Aid'!Q29="","",'First Aid'!Q29)</f>
        <v/>
      </c>
      <c r="AB137" s="2"/>
      <c r="AC137" s="2"/>
      <c r="AD137" s="291"/>
      <c r="AE137" s="183" t="str">
        <f>'Personal Fitness'!C39</f>
        <v>Strength - Sit-ups done correctly in 60 seconds.</v>
      </c>
      <c r="AF137" s="187" t="str">
        <f>IF('Personal Fitness'!Q39="","",'Personal Fitness'!Q39)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Nation'!Q8="", "", 'Citizenship in the Nation'!Q8)</f>
        <v/>
      </c>
      <c r="H138" s="2"/>
      <c r="I138" s="2"/>
      <c r="J138" s="291"/>
      <c r="K138" s="294"/>
      <c r="L138" s="292"/>
      <c r="N138" s="2"/>
      <c r="O138" s="184" t="str">
        <f>Cycling!B22</f>
        <v>f</v>
      </c>
      <c r="P138" s="198" t="str">
        <f>Cycling!C22</f>
        <v>Cross railroad tracks properly.</v>
      </c>
      <c r="Q138" s="185" t="str">
        <f>IF(Cycling!Q22="","",Cycling!Q22)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Science'!Q37="","",'Environmental Science'!Q37)</f>
        <v/>
      </c>
      <c r="W138" s="2"/>
      <c r="X138" s="2"/>
      <c r="Y138" s="313"/>
      <c r="Z138" s="315"/>
      <c r="AA138" s="314"/>
      <c r="AB138" s="2"/>
      <c r="AC138" s="2"/>
      <c r="AD138" s="291"/>
      <c r="AE138" s="183" t="str">
        <f>'Personal Fitness'!C40</f>
        <v>Strength - Pull-ups done correctly in 60 seconds.</v>
      </c>
      <c r="AF138" s="187" t="str">
        <f>IF('Personal Fitness'!Q40="","",'Personal Fitness'!Q40)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IF(Communication!Q19="","",Communication!Q19)</f>
        <v/>
      </c>
      <c r="N139" s="2"/>
      <c r="O139" s="184">
        <f>Cycling!B23</f>
        <v>2</v>
      </c>
      <c r="P139" s="188" t="str">
        <f>Cycling!C23</f>
        <v>Avoiding main highways, take the following rides:</v>
      </c>
      <c r="Q139" s="185" t="str">
        <f>IF(Cycling!Q23="","",Cycling!Q23)</f>
        <v/>
      </c>
      <c r="R139" s="2"/>
      <c r="S139" s="2"/>
      <c r="T139" s="313"/>
      <c r="U139" s="290"/>
      <c r="V139" s="314"/>
      <c r="W139" s="2"/>
      <c r="X139" s="2"/>
      <c r="Y139" s="184">
        <f>'First Aid'!B30</f>
        <v>7</v>
      </c>
      <c r="Z139" s="183" t="str">
        <f>'First Aid'!C30</f>
        <v>Teach another Scout a first-aid skill selected by your counselor.</v>
      </c>
      <c r="AA139" s="185" t="str">
        <f>IF('First Aid'!Q30="","",'First Aid'!Q30)</f>
        <v/>
      </c>
      <c r="AB139" s="2"/>
      <c r="AC139" s="2"/>
      <c r="AD139" s="291"/>
      <c r="AE139" s="183" t="str">
        <f>'Personal Fitness'!C41</f>
        <v>Strength - Push-ups done correctly in 60 seconds.</v>
      </c>
      <c r="AF139" s="187" t="str">
        <f>IF('Personal Fitness'!Q41="","",'Personal Fitness'!Q41)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IF(Sustainability!Q20="","",Sustainability!Q20)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IF(Cycling!Q24="","",Cycling!Q24)</f>
        <v/>
      </c>
      <c r="R140" s="2"/>
      <c r="S140" s="2"/>
      <c r="T140" s="313"/>
      <c r="U140" s="290"/>
      <c r="V140" s="314"/>
      <c r="W140" s="2"/>
      <c r="X140" s="2"/>
      <c r="Y140" s="109"/>
      <c r="Z140" s="181"/>
      <c r="AA140" s="98"/>
      <c r="AB140" s="2"/>
      <c r="AC140" s="2"/>
      <c r="AD140" s="291"/>
      <c r="AE140" s="183" t="str">
        <f>'Personal Fitness'!C42</f>
        <v>Body Composition - right arm.</v>
      </c>
      <c r="AF140" s="187" t="str">
        <f>IF('Personal Fitness'!Q42="","",'Personal Fitness'!Q42)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Nation'!Q9="", "", 'Citizenship in the Nation'!Q9)</f>
        <v/>
      </c>
      <c r="H141" s="2"/>
      <c r="I141" s="2"/>
      <c r="J141" s="291"/>
      <c r="K141" s="295"/>
      <c r="L141" s="292"/>
      <c r="N141" s="2"/>
      <c r="O141" s="184" t="str">
        <f>Cycling!B25</f>
        <v>b</v>
      </c>
      <c r="P141" s="198" t="str">
        <f>Cycling!C25</f>
        <v>Two of 15 miles each.</v>
      </c>
      <c r="Q141" s="185" t="str">
        <f>IF(Cycling!Q25="","",Cycling!Q25)</f>
        <v/>
      </c>
      <c r="R141" s="2"/>
      <c r="S141" s="2"/>
      <c r="T141" s="313"/>
      <c r="U141" s="290"/>
      <c r="V141" s="314"/>
      <c r="W141" s="2"/>
      <c r="X141" s="2"/>
      <c r="Y141" s="109"/>
      <c r="Z141" s="181"/>
      <c r="AA141" s="98"/>
      <c r="AB141" s="2"/>
      <c r="AC141" s="2"/>
      <c r="AD141" s="291"/>
      <c r="AE141" s="183" t="str">
        <f>'Personal Fitness'!C43</f>
        <v>Body Composition - shoulders.</v>
      </c>
      <c r="AF141" s="187" t="str">
        <f>IF('Personal Fitness'!Q43="","",'Personal Fitness'!Q43)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IF(Communication!Q20="","",Communication!Q20)</f>
        <v/>
      </c>
      <c r="N142" s="2"/>
      <c r="O142" s="184" t="str">
        <f>Cycling!B26</f>
        <v>c</v>
      </c>
      <c r="P142" s="198" t="str">
        <f>Cycling!C26</f>
        <v>Two of 25 miles each.</v>
      </c>
      <c r="Q142" s="185" t="str">
        <f>IF(Cycling!Q26="","",Cycling!Q26)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Science'!Q38="","",'Environmental Science'!Q38)</f>
        <v/>
      </c>
      <c r="W142" s="2"/>
      <c r="X142" s="2"/>
      <c r="Y142" s="109"/>
      <c r="Z142" s="181"/>
      <c r="AA142" s="98"/>
      <c r="AB142" s="2"/>
      <c r="AC142" s="2"/>
      <c r="AD142" s="291"/>
      <c r="AE142" s="183" t="str">
        <f>'Personal Fitness'!C44</f>
        <v>Body Composition - chest.</v>
      </c>
      <c r="AF142" s="187" t="str">
        <f>IF('Personal Fitness'!Q44="","",'Personal Fitness'!Q44)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IF(Cycling!Q27="","",Cycling!Q27)</f>
        <v/>
      </c>
      <c r="R143" s="2"/>
      <c r="S143" s="2"/>
      <c r="T143" s="313"/>
      <c r="U143" s="290"/>
      <c r="V143" s="314"/>
      <c r="W143" s="2"/>
      <c r="X143" s="2"/>
      <c r="Y143" s="109"/>
      <c r="Z143" s="181"/>
      <c r="AA143" s="98"/>
      <c r="AB143" s="2"/>
      <c r="AC143" s="2"/>
      <c r="AD143" s="291"/>
      <c r="AE143" s="183" t="str">
        <f>'Personal Fitness'!C45</f>
        <v>Body Composition - abdomen.</v>
      </c>
      <c r="AF143" s="187" t="str">
        <f>IF('Personal Fitness'!Q45="","",'Personal Fitness'!Q45)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Nation'!Q10="", "", 'Citizenship in the Nation'!Q10)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IF(Cycling!Q28="","",Cycling!Q28)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Fitness'!Q46="","",'Personal Fitness'!Q46)</f>
        <v/>
      </c>
      <c r="AG144" s="2"/>
      <c r="AH144" s="2"/>
      <c r="AI144" s="186"/>
      <c r="AJ144" s="183" t="str">
        <f>Sustainability!C21</f>
        <v>Stuff</v>
      </c>
      <c r="AK144" s="187" t="str">
        <f>IF(Sustainability!Q21="","",Sustainability!Q21)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Science'!Q39="","",'Environmental Science'!Q39)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Fitness'!Q47="","",'Personal Fitness'!Q47)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IF(Sustainability!Q22="","",Sustainability!Q22)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IF(Cycling!Q29="","",Cycling!Q29)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Nation'!Q11="", "", 'Citizenship in the Nation'!Q11)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Nation'!Q12="", "", 'Citizenship in the Nation'!Q12)</f>
        <v/>
      </c>
      <c r="H148" s="2"/>
      <c r="I148" s="2"/>
      <c r="J148" s="168"/>
      <c r="K148" s="35"/>
      <c r="L148" s="98"/>
      <c r="N148" s="2"/>
      <c r="O148" s="184" t="str">
        <f>Cycling!B30</f>
        <v>7B</v>
      </c>
      <c r="P148" s="183" t="str">
        <f>Cycling!C30</f>
        <v>Mountain Biking</v>
      </c>
      <c r="Q148" s="185" t="str">
        <f>IF(Cycling!Q30="","",Cycling!Q30)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Science'!Q40="","",'Environmental Science'!Q40)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IF(Sustainability!Q23="","",Sustainability!Q23)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Nation'!Q13="", "", 'Citizenship in the Nation'!Q13)</f>
        <v/>
      </c>
      <c r="H149" s="2"/>
      <c r="I149" s="2"/>
      <c r="J149" s="168"/>
      <c r="K149" s="35"/>
      <c r="L149" s="98"/>
      <c r="N149" s="2"/>
      <c r="O149" s="184">
        <f>Cycling!B31</f>
        <v>1</v>
      </c>
      <c r="P149" s="188" t="str">
        <f>Cycling!C31</f>
        <v>Take a trail ride with your counselor and demonstrate the following:</v>
      </c>
      <c r="Q149" s="185" t="str">
        <f>IF(Cycling!Q31="","",Cycling!Q31)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Fitness'!Q48="","",'Personal Fitness'!Q48)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Nation'!Q14="", "", 'Citizenship in the Nation'!Q14)</f>
        <v/>
      </c>
      <c r="H150" s="2"/>
      <c r="I150" s="2"/>
      <c r="J150" s="168"/>
      <c r="K150" s="35"/>
      <c r="L150" s="98"/>
      <c r="N150" s="2"/>
      <c r="O150" s="184" t="str">
        <f>Cycling!B32</f>
        <v>a</v>
      </c>
      <c r="P150" s="198" t="str">
        <f>Cycling!C32</f>
        <v>Properly mount, pedal, and brake, including emergency stops.</v>
      </c>
      <c r="Q150" s="185" t="str">
        <f>IF(Cycling!Q32="","",Cycling!Q32)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IF(Sustainability!Q24="","",Sustainability!Q24)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Nation'!Q15="", "", 'Citizenship in the Nation'!Q15)</f>
        <v/>
      </c>
      <c r="H151" s="2"/>
      <c r="I151" s="2"/>
      <c r="J151" s="168"/>
      <c r="K151" s="35"/>
      <c r="L151" s="98"/>
      <c r="N151" s="2"/>
      <c r="O151" s="184" t="str">
        <f>Cycling!B33</f>
        <v>b</v>
      </c>
      <c r="P151" s="198" t="str">
        <f>Cycling!C33</f>
        <v>Show shifting skills as applicable to climbs and obstacles.</v>
      </c>
      <c r="Q151" s="185" t="str">
        <f>IF(Cycling!Q33="","",Cycling!Q33)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Science'!Q41="","",'Environmental Science'!Q41)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Nation'!Q16="", "", 'Citizenship in the Nation'!Q16)</f>
        <v/>
      </c>
      <c r="H152" s="2"/>
      <c r="I152" s="2"/>
      <c r="J152" s="168"/>
      <c r="K152" s="35"/>
      <c r="L152" s="98"/>
      <c r="N152" s="2"/>
      <c r="O152" s="184" t="str">
        <f>Cycling!B34</f>
        <v>c</v>
      </c>
      <c r="P152" s="198" t="str">
        <f>Cycling!C34</f>
        <v>Show proper trail etiquette to hikers and other cyclists, including when to yield the right-of-way.</v>
      </c>
      <c r="Q152" s="185" t="str">
        <f>IF(Cycling!Q34="","",Cycling!Q34)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Nation'!Q17="", "", 'Citizenship in the Nation'!Q17)</f>
        <v/>
      </c>
      <c r="H153" s="2"/>
      <c r="I153" s="2"/>
      <c r="J153" s="168"/>
      <c r="K153" s="35"/>
      <c r="L153" s="98"/>
      <c r="N153" s="2"/>
      <c r="O153" s="184" t="str">
        <f>Cycling!B35</f>
        <v>d</v>
      </c>
      <c r="P153" s="198" t="str">
        <f>Cycling!C35</f>
        <v>Show proper technique for riding up and down hills.</v>
      </c>
      <c r="Q153" s="185" t="str">
        <f>IF(Cycling!Q35="","",Cycling!Q35)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IF(Cycling!Q36="","",Cycling!Q36)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Science'!Q42="","",'Environmental Science'!Q42)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IF(Cycling!Q37="","",Cycling!Q37)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Science'!Q43="","",'Environmental Science'!Q43)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Nation'!Q18="", "", 'Citizenship in the Nation'!Q18)</f>
        <v/>
      </c>
      <c r="H157" s="2"/>
      <c r="I157" s="2"/>
      <c r="J157" s="168"/>
      <c r="K157" s="35"/>
      <c r="L157" s="98"/>
      <c r="N157" s="2"/>
      <c r="O157" s="184">
        <f>Cycling!B38</f>
        <v>2</v>
      </c>
      <c r="P157" s="188" t="str">
        <f>Cycling!C38</f>
        <v>Describe the rules of trail riding, including how to know when a trail is unsuitable for riding.</v>
      </c>
      <c r="Q157" s="185" t="str">
        <f>IF(Cycling!Q38="","",Cycling!Q38)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Fitness'!Q49="","",'Personal Fitness'!Q49)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Nation'!Q19="", "", 'Citizenship in the Nation'!Q19)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IF(Cycling!Q39="","",Cycling!Q39)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IF(Cycling!Q40="","",Cycling!Q40)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Science'!Q44="","",'Environmental Science'!Q44)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IF(Cycling!Q41="","",Cycling!Q41)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IF(Cycling!Q42="","",Cycling!Q42)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IF(Cycling!Q43="","",Cycling!Q43)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in="14" max="164" man="1"/>
    <brk id="13" max="1048575" man="1"/>
    <brk id="18" max="1048575" man="1"/>
    <brk id="23" max="1048575" man="1"/>
    <brk id="28" max="1048575" man="1"/>
    <brk id="33" max="1048575" man="1"/>
    <brk id="38"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indexed="29"/>
  </sheetPr>
  <dimension ref="A1:AV180"/>
  <sheetViews>
    <sheetView showGridLines="0" view="pageBreakPreview" zoomScaleNormal="85" zoomScaleSheetLayoutView="100" zoomScalePageLayoutView="55" workbookViewId="0" xr3:uid="{44C9DB06-433C-50F5-8210-7EB2F2901AA3}">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(2014)'!R3="", "", 'Camping (2014)'!R3)</f>
        <v/>
      </c>
      <c r="H3" s="63"/>
      <c r="I3" s="63"/>
      <c r="J3" s="297">
        <f>'Citizenship in the World'!B3</f>
        <v>1</v>
      </c>
      <c r="K3" s="296" t="str">
        <f>'Citizenship in the World'!C3</f>
        <v>Explain what citizenship in the world means to you and what you think it takes to be a good world citizen.</v>
      </c>
      <c r="L3" s="298" t="str">
        <f>IF('Citizenship in the World'!R3="","",'Citizenship in the World'!R3)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IF(Cooking!R3="","",Cooking!R3)</f>
        <v/>
      </c>
      <c r="R3" s="63"/>
      <c r="S3" s="63"/>
      <c r="T3" s="184">
        <f>'Emergency Prepedness'!B3</f>
        <v>1</v>
      </c>
      <c r="U3" s="183" t="str">
        <f>'Emergency Prepedness'!C3</f>
        <v>Earn the First Aid merit badge.</v>
      </c>
      <c r="V3" s="185" t="str">
        <f>IF('Emergency Prepedness'!R3="","",'Emergency Prepedness'!R3)</f>
        <v/>
      </c>
      <c r="W3" s="63"/>
      <c r="X3" s="63"/>
      <c r="Y3" s="184" t="str">
        <f>'Environmental Science'!B45</f>
        <v>G3</v>
      </c>
      <c r="Z3" s="183" t="str">
        <f>'Environmental Science'!C45</f>
        <v>Hive a swarm OR divide at least one colony of honey bees.  Explain how a hive is constructed.</v>
      </c>
      <c r="AA3" s="185" t="str">
        <f>IF('Environmental Science'!R45="","",'Environmental Science'!R45)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(2016)'!R3="","",'Hiking (2016)'!R3)</f>
        <v/>
      </c>
      <c r="AG3" s="63"/>
      <c r="AH3" s="63"/>
      <c r="AI3" s="186" t="str">
        <f>'Personal Management'!B3</f>
        <v>1a.</v>
      </c>
      <c r="AJ3" s="183" t="str">
        <f>'Personal Management'!C3</f>
        <v>Choose an item that your family might want to purchase that is considered a major expense.</v>
      </c>
      <c r="AK3" s="187" t="str">
        <f>IF('Personal Management'!R3="","",'Personal Management'!R3)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Prepedness'!R4="","",'Emergency Prepedness'!R4)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Science'!R46="","",'Environmental Science'!R46)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Management'!R4="","",'Personal Management'!R4)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(2014)'!R4="", "", 'Camping (2014)'!R4)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World'!R4="","",'Citizenship in the World'!R4)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(2016)'!R4="","",'Hiking (2016)'!R4)</f>
        <v/>
      </c>
      <c r="AG5" s="63"/>
      <c r="AH5" s="63"/>
      <c r="AI5" s="186" t="str">
        <f>'Personal Management'!B5</f>
        <v>i</v>
      </c>
      <c r="AJ5" s="188" t="str">
        <f>'Personal Management'!C5</f>
        <v>Discuss the plan with your merit badge counselor.</v>
      </c>
      <c r="AK5" s="187" t="str">
        <f>IF('Personal Management'!R5="","",'Personal Management'!R5)</f>
        <v/>
      </c>
      <c r="AL5" s="63"/>
      <c r="AM5" s="63"/>
      <c r="AN5" s="291"/>
      <c r="AO5" s="290"/>
      <c r="AP5" s="292"/>
      <c r="AQ5" s="63"/>
    </row>
    <row r="6" spans="1:43" ht="12.75" customHeight="1" x14ac:dyDescent="0.15">
      <c r="A6" s="71" t="s">
        <v>80</v>
      </c>
      <c r="B6" s="178" t="s">
        <v>15</v>
      </c>
      <c r="C6" s="72" t="str">
        <f>'Camping (2014)'!R2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IF(Cooking!R4="","",Cooking!R4)</f>
        <v/>
      </c>
      <c r="R6" s="78"/>
      <c r="S6" s="78"/>
      <c r="T6" s="184" t="str">
        <f>'Emergency Prepedness'!B5</f>
        <v>i</v>
      </c>
      <c r="U6" s="188" t="str">
        <f>'Emergency Prepedness'!C5</f>
        <v>Prepare for emergency situations.</v>
      </c>
      <c r="V6" s="185" t="str">
        <f>IF('Emergency Prepedness'!R5="","",'Emergency Prepedness'!R5)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Science'!R47="","",'Environmental Science'!R47)</f>
        <v/>
      </c>
      <c r="AB6" s="78"/>
      <c r="AC6" s="78"/>
      <c r="AD6" s="291"/>
      <c r="AE6" s="290"/>
      <c r="AF6" s="292"/>
      <c r="AG6" s="78"/>
      <c r="AH6" s="78"/>
      <c r="AI6" s="186" t="str">
        <f>'Personal Management'!B6</f>
        <v>ii</v>
      </c>
      <c r="AJ6" s="188" t="str">
        <f>'Personal Management'!C6</f>
        <v>Discuss the plan with your family.</v>
      </c>
      <c r="AK6" s="187" t="str">
        <f>IF('Personal Management'!R6="","",'Personal Management'!R6)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Community'!R2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Prepedness'!R6="","",'Emergency Prepedness'!R6)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Management'!R7="","",'Personal Management'!R7)</f>
        <v/>
      </c>
      <c r="AL7" s="78"/>
      <c r="AM7" s="78"/>
      <c r="AN7" s="291"/>
      <c r="AO7" s="315"/>
      <c r="AP7" s="292"/>
      <c r="AQ7" s="78"/>
    </row>
    <row r="8" spans="1:43" ht="12.75" customHeight="1" x14ac:dyDescent="0.15">
      <c r="A8" s="71" t="s">
        <v>76</v>
      </c>
      <c r="B8" s="178" t="s">
        <v>35</v>
      </c>
      <c r="C8" s="72" t="str">
        <f>'Citizenship in the Nation'!R2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(2014)'!R5="", "", 'Camping (2014)'!R5)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World'!R5="","",'Citizenship in the World'!R5)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IF(Cooking!R5="","",Cooking!R5)</f>
        <v/>
      </c>
      <c r="R8" s="78"/>
      <c r="S8" s="78"/>
      <c r="T8" s="184" t="str">
        <f>'Emergency Prepedness'!B7</f>
        <v>iii</v>
      </c>
      <c r="U8" s="188" t="str">
        <f>'Emergency Prepedness'!C7</f>
        <v>Recover from emergency situations.</v>
      </c>
      <c r="V8" s="185" t="str">
        <f>IF('Emergency Prepedness'!R7="","",'Emergency Prepedness'!R7)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(2016)'!R5="","",'Hiking (2016)'!R5)</f>
        <v/>
      </c>
      <c r="AG8" s="78"/>
      <c r="AH8" s="78"/>
      <c r="AI8" s="186" t="str">
        <f>'Personal Management'!B8</f>
        <v>1c</v>
      </c>
      <c r="AJ8" s="183" t="str">
        <f>'Personal Management'!C8</f>
        <v>Develop a written shopping strategy for the purchase identified in requirement 1a.</v>
      </c>
      <c r="AK8" s="187" t="str">
        <f>IF('Personal Management'!R8="","",'Personal Management'!R8)</f>
        <v/>
      </c>
      <c r="AL8" s="78"/>
      <c r="AM8" s="78"/>
      <c r="AN8" s="291"/>
      <c r="AO8" s="315"/>
      <c r="AP8" s="292"/>
      <c r="AQ8" s="78"/>
    </row>
    <row r="9" spans="1:43" ht="12.75" customHeight="1" x14ac:dyDescent="0.15">
      <c r="A9" s="71" t="s">
        <v>81</v>
      </c>
      <c r="B9" s="178" t="s">
        <v>38</v>
      </c>
      <c r="C9" s="72" t="str">
        <f>'Citizenship in the World'!R2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Prepedness'!R8="","",'Emergency Prepedness'!R8)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Management'!R9="","",'Personal Management'!R9)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Communication!R2</f>
        <v/>
      </c>
      <c r="D10" s="78"/>
      <c r="E10" s="304">
        <f>'Camping (2014)'!B6</f>
        <v>3</v>
      </c>
      <c r="F10" s="300" t="str">
        <f>'Camping (2014)'!C6</f>
        <v>Make a written plan for an overnight trek and show how to get to your camping spot using a topographical map and either a compass OR GPS receiver.</v>
      </c>
      <c r="G10" s="302" t="str">
        <f>IF('Camping (2014)'!R6="", "", 'Camping (2014)'!R6)</f>
        <v/>
      </c>
      <c r="H10" s="78"/>
      <c r="I10" s="78"/>
      <c r="J10" s="297"/>
      <c r="K10" s="296"/>
      <c r="L10" s="298"/>
      <c r="N10" s="78"/>
      <c r="O10" s="313" t="str">
        <f>Cooking!B6</f>
        <v>1d</v>
      </c>
      <c r="P10" s="290" t="str">
        <f>Cooking!C6</f>
        <v>Describe the following food-related illnesses and tell what you can do to help prevent each from happening:</v>
      </c>
      <c r="Q10" s="314" t="str">
        <f>IF(Cooking!R6="","",Cooking!R6)</f>
        <v/>
      </c>
      <c r="R10" s="78"/>
      <c r="S10" s="78"/>
      <c r="T10" s="184" t="str">
        <f>'Emergency Prepedness'!B9</f>
        <v>v</v>
      </c>
      <c r="U10" s="188" t="str">
        <f>'Emergency Prepedness'!C9</f>
        <v>Mitigate losses in emergency situations.</v>
      </c>
      <c r="V10" s="185" t="str">
        <f>IF('Emergency Prepedness'!R9="","",'Emergency Prepedness'!R9)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Science'!R48="","",'Environmental Science'!R48)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Management'!R10="","",'Personal Management'!R10)</f>
        <v/>
      </c>
      <c r="AL10" s="78"/>
      <c r="AM10" s="78"/>
      <c r="AN10" s="291"/>
      <c r="AO10" s="315"/>
      <c r="AP10" s="292"/>
      <c r="AQ10" s="78"/>
    </row>
    <row r="11" spans="1:43" ht="12.75" customHeight="1" x14ac:dyDescent="0.15">
      <c r="A11" s="71" t="s">
        <v>3</v>
      </c>
      <c r="B11" s="178" t="s">
        <v>808</v>
      </c>
      <c r="C11" s="72" t="str">
        <f>Cooking!R2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World'!R6="","",'Citizenship in the World'!R6)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Prepedness'!R10="","",'Emergency Prepedness'!R10)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(2016)'!R6="","",'Hiking (2016)'!R6)</f>
        <v/>
      </c>
      <c r="AG11" s="78"/>
      <c r="AH11" s="78"/>
      <c r="AI11" s="291"/>
      <c r="AJ11" s="315"/>
      <c r="AK11" s="292"/>
      <c r="AL11" s="78"/>
      <c r="AM11" s="78"/>
      <c r="AN11" s="291"/>
      <c r="AO11" s="315"/>
      <c r="AP11" s="292"/>
      <c r="AQ11" s="78"/>
    </row>
    <row r="12" spans="1:43" ht="12.75" customHeight="1" x14ac:dyDescent="0.15">
      <c r="A12" s="71" t="s">
        <v>85</v>
      </c>
      <c r="B12" s="178" t="s">
        <v>26</v>
      </c>
      <c r="C12" s="72" t="str">
        <f>Cycling!R2</f>
        <v/>
      </c>
      <c r="D12" s="78"/>
      <c r="E12" s="297" t="str">
        <f>'Camping (2014)'!B7</f>
        <v>4a</v>
      </c>
      <c r="F12" s="296" t="str">
        <f>'Camping (2014)'!C7</f>
        <v>Make a duty roster showing how your patrol is organized for an actual overnight campout.  List assignments for each member.</v>
      </c>
      <c r="G12" s="298" t="str">
        <f>IF('Camping (2014)'!R7="", "", 'Camping (2014)'!R7)</f>
        <v/>
      </c>
      <c r="H12" s="78"/>
      <c r="I12" s="78"/>
      <c r="J12" s="297"/>
      <c r="K12" s="296"/>
      <c r="L12" s="298"/>
      <c r="N12" s="78"/>
      <c r="O12" s="313"/>
      <c r="P12" s="188" t="str">
        <f>Cooking!C7</f>
        <v>1) Salmonella</v>
      </c>
      <c r="Q12" s="185" t="str">
        <f>IF(Cooking!R7="","",Cooking!R7)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Prepedness'!R2</f>
        <v/>
      </c>
      <c r="D13" s="78"/>
      <c r="E13" s="297"/>
      <c r="F13" s="296"/>
      <c r="G13" s="298"/>
      <c r="H13" s="78"/>
      <c r="I13" s="78"/>
      <c r="J13" s="190">
        <f>'Citizenship in the World'!B7</f>
        <v>4</v>
      </c>
      <c r="K13" s="189" t="str">
        <f>'Citizenship in the World'!C7</f>
        <v>Do TWO of the following</v>
      </c>
      <c r="L13" s="191" t="str">
        <f>IF('Citizenship in the World'!R7="","",'Citizenship in the World'!R7)</f>
        <v/>
      </c>
      <c r="N13" s="78"/>
      <c r="O13" s="313"/>
      <c r="P13" s="188" t="str">
        <f>Cooking!C8</f>
        <v>2) Staphylococcal aureus (staph)</v>
      </c>
      <c r="Q13" s="185" t="str">
        <f>IF(Cooking!R8="","",Cooking!R8)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Management'!R11="","",'Personal Management'!R11)</f>
        <v/>
      </c>
      <c r="AL13" s="78"/>
      <c r="AM13" s="78"/>
      <c r="AN13" s="291"/>
      <c r="AO13" s="315"/>
      <c r="AP13" s="292"/>
      <c r="AQ13" s="78"/>
    </row>
    <row r="14" spans="1:43" ht="12.75" customHeight="1" x14ac:dyDescent="0.15">
      <c r="A14" s="71" t="s">
        <v>97</v>
      </c>
      <c r="B14" s="178" t="s">
        <v>28</v>
      </c>
      <c r="C14" s="72" t="str">
        <f>'Environmental Science'!R2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(2014)'!R8="", "", 'Camping (2014)'!R8)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World'!R8="","",'Citizenship in the World'!R8)</f>
        <v/>
      </c>
      <c r="N14" s="78"/>
      <c r="O14" s="313"/>
      <c r="P14" s="188" t="str">
        <f>Cooking!C9</f>
        <v>3) Escherichia coli (E. coli)</v>
      </c>
      <c r="Q14" s="185" t="str">
        <f>IF(Cooking!R9="","",Cooking!R9)</f>
        <v/>
      </c>
      <c r="R14" s="78"/>
      <c r="S14" s="78"/>
      <c r="T14" s="184" t="str">
        <f>'Emergency Prepedness'!B11</f>
        <v>i</v>
      </c>
      <c r="U14" s="188" t="str">
        <f>'Emergency Prepedness'!C11</f>
        <v>Home kitchen fire.</v>
      </c>
      <c r="V14" s="185" t="str">
        <f>IF('Emergency Prepedness'!R11="","",'Emergency Prepedness'!R11)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Life'!R2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World'!R9="","",'Citizenship in the World'!R9)</f>
        <v/>
      </c>
      <c r="N15" s="78"/>
      <c r="O15" s="313"/>
      <c r="P15" s="188" t="str">
        <f>Cooking!C10</f>
        <v>4) Clostridium botulinum (Botulism)</v>
      </c>
      <c r="Q15" s="185" t="str">
        <f>IF(Cooking!R10="","",Cooking!R10)</f>
        <v/>
      </c>
      <c r="R15" s="78"/>
      <c r="S15" s="78"/>
      <c r="T15" s="184" t="str">
        <f>'Emergency Prepedness'!B12</f>
        <v>ii</v>
      </c>
      <c r="U15" s="188" t="str">
        <f>'Emergency Prepedness'!C12</f>
        <v>Home basement/storage room/garage fire.</v>
      </c>
      <c r="V15" s="185" t="str">
        <f>IF('Emergency Prepedness'!R12="","",'Emergency Prepedness'!R12)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(2016)'!R7="","",'Hiking (2016)'!R7)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Aid'!R2</f>
        <v/>
      </c>
      <c r="D16" s="78"/>
      <c r="E16" s="297" t="str">
        <f>'Camping (2014)'!B9</f>
        <v>5a</v>
      </c>
      <c r="F16" s="296" t="str">
        <f>'Camping (2014)'!C9</f>
        <v>Prepare a list of clothing you would need for overnight campouts in both warm and cold weather.  Explain the term "layering".</v>
      </c>
      <c r="G16" s="298" t="str">
        <f>IF('Camping (2014)'!R9="", "", 'Camping (2014)'!R9)</f>
        <v/>
      </c>
      <c r="H16" s="78"/>
      <c r="I16" s="78"/>
      <c r="J16" s="297"/>
      <c r="K16" s="306"/>
      <c r="L16" s="298"/>
      <c r="N16" s="78"/>
      <c r="O16" s="313"/>
      <c r="P16" s="188" t="str">
        <f>Cooking!C11</f>
        <v>5) Campylobacter jejuni</v>
      </c>
      <c r="Q16" s="185" t="str">
        <f>IF(Cooking!R11="","",Cooking!R11)</f>
        <v/>
      </c>
      <c r="R16" s="78"/>
      <c r="S16" s="78"/>
      <c r="T16" s="184" t="str">
        <f>'Emergency Prepedness'!B13</f>
        <v>iii</v>
      </c>
      <c r="U16" s="188" t="str">
        <f>'Emergency Prepedness'!C13</f>
        <v>Explosion in the home.</v>
      </c>
      <c r="V16" s="185" t="str">
        <f>IF('Emergency Prepedness'!R13="","",'Emergency Prepedness'!R13)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Science'!R49="","",'Environmental Science'!R49)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(2016)'!R2</f>
        <v/>
      </c>
      <c r="D17" s="63"/>
      <c r="E17" s="297"/>
      <c r="F17" s="296"/>
      <c r="G17" s="298"/>
      <c r="H17" s="63"/>
      <c r="I17" s="63"/>
      <c r="J17" s="297"/>
      <c r="K17" s="306"/>
      <c r="L17" s="298"/>
      <c r="N17" s="63"/>
      <c r="O17" s="313"/>
      <c r="P17" s="188" t="str">
        <f>Cooking!C12</f>
        <v>6) Hepatitis</v>
      </c>
      <c r="Q17" s="185" t="str">
        <f>IF(Cooking!R12="","",Cooking!R12)</f>
        <v/>
      </c>
      <c r="R17" s="63"/>
      <c r="S17" s="63"/>
      <c r="T17" s="184" t="str">
        <f>'Emergency Prepedness'!B14</f>
        <v>iv</v>
      </c>
      <c r="U17" s="188" t="str">
        <f>'Emergency Prepedness'!C14</f>
        <v>Automobile crash.</v>
      </c>
      <c r="V17" s="185" t="str">
        <f>IF('Emergency Prepedness'!R14="","",'Emergency Prepedness'!R14)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Management'!R12="","",'Personal Management'!R12)</f>
        <v/>
      </c>
      <c r="AL17" s="63"/>
      <c r="AM17" s="63"/>
      <c r="AN17" s="291"/>
      <c r="AO17" s="315"/>
      <c r="AP17" s="292"/>
      <c r="AQ17" s="63"/>
    </row>
    <row r="18" spans="1:48" ht="12.75" customHeight="1" x14ac:dyDescent="0.15">
      <c r="A18" s="71" t="s">
        <v>92</v>
      </c>
      <c r="B18" s="178" t="s">
        <v>22</v>
      </c>
      <c r="C18" s="72" t="str">
        <f>Lifesaving!R2</f>
        <v/>
      </c>
      <c r="D18" s="63"/>
      <c r="E18" s="297" t="str">
        <f>'Camping (2014)'!B10</f>
        <v>5b</v>
      </c>
      <c r="F18" s="296" t="str">
        <f>'Camping (2014)'!C10</f>
        <v>Discuss the footwear for different kinds of weather and how the right footwear is important for protecting your feet.</v>
      </c>
      <c r="G18" s="298" t="str">
        <f>IF('Camping (2014)'!R10="", "", 'Camping (2014)'!R10)</f>
        <v/>
      </c>
      <c r="H18" s="63"/>
      <c r="I18" s="63"/>
      <c r="J18" s="297"/>
      <c r="K18" s="306"/>
      <c r="L18" s="298"/>
      <c r="N18" s="63"/>
      <c r="O18" s="313"/>
      <c r="P18" s="188" t="str">
        <f>Cooking!C13</f>
        <v>7) Listeria monocytogenes</v>
      </c>
      <c r="Q18" s="185" t="str">
        <f>IF(Cooking!R13="","",Cooking!R13)</f>
        <v/>
      </c>
      <c r="R18" s="63"/>
      <c r="S18" s="63"/>
      <c r="T18" s="184" t="str">
        <f>'Emergency Prepedness'!B15</f>
        <v>v</v>
      </c>
      <c r="U18" s="188" t="str">
        <f>'Emergency Prepedness'!C15</f>
        <v>Food-borne disease (food poisoning).</v>
      </c>
      <c r="V18" s="185" t="str">
        <f>IF('Emergency Prepedness'!R15="","",'Emergency Prepedness'!R15)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Science'!R50="","",'Environmental Science'!R50)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(2016)'!R8="","",'Hiking (2016)'!R8)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Fitness'!R2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World'!R10="","",'Citizenship in the World'!R10)</f>
        <v/>
      </c>
      <c r="N19" s="63"/>
      <c r="O19" s="313"/>
      <c r="P19" s="188" t="str">
        <f>Cooking!C14</f>
        <v>8) Cryptosporidium</v>
      </c>
      <c r="Q19" s="185" t="str">
        <f>IF(Cooking!R14="","",Cooking!R14)</f>
        <v/>
      </c>
      <c r="R19" s="63"/>
      <c r="S19" s="63"/>
      <c r="T19" s="184" t="str">
        <f>'Emergency Prepedness'!B16</f>
        <v>vi</v>
      </c>
      <c r="U19" s="188" t="str">
        <f>'Emergency Prepedness'!C16</f>
        <v>Fire or explosion in a public place.</v>
      </c>
      <c r="V19" s="185" t="str">
        <f>IF('Emergency Prepedness'!R16="","",'Emergency Prepedness'!R16)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Management'!R2</f>
        <v/>
      </c>
      <c r="D20" s="63"/>
      <c r="E20" s="190" t="str">
        <f>'Camping (2014)'!B11</f>
        <v>5c</v>
      </c>
      <c r="F20" s="189" t="str">
        <f>'Camping (2014)'!C11</f>
        <v>Explain the proper care and storage of camping equipment.</v>
      </c>
      <c r="G20" s="191" t="str">
        <f>IF('Camping (2014)'!R11="", "", 'Camping (2014)'!R11)</f>
        <v/>
      </c>
      <c r="H20" s="63"/>
      <c r="I20" s="63"/>
      <c r="J20" s="297"/>
      <c r="K20" s="306"/>
      <c r="L20" s="298"/>
      <c r="N20" s="63"/>
      <c r="O20" s="313"/>
      <c r="P20" s="188" t="str">
        <f>Cooking!C15</f>
        <v>9) Norovirus</v>
      </c>
      <c r="Q20" s="185" t="str">
        <f>IF(Cooking!R15="","",Cooking!R15)</f>
        <v/>
      </c>
      <c r="R20" s="63"/>
      <c r="S20" s="63"/>
      <c r="T20" s="184" t="str">
        <f>'Emergency Prepedness'!B17</f>
        <v>vii</v>
      </c>
      <c r="U20" s="188" t="str">
        <f>'Emergency Prepedness'!C17</f>
        <v>Vehicle stalled in the desert.</v>
      </c>
      <c r="V20" s="185" t="str">
        <f>IF('Emergency Prepedness'!R17="","",'Emergency Prepedness'!R17)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Management'!R13="","",'Personal Management'!R13)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Sustainability!R2</f>
        <v/>
      </c>
      <c r="D21" s="63"/>
      <c r="E21" s="194" t="str">
        <f>'Camping (2014)'!B12</f>
        <v>5d</v>
      </c>
      <c r="F21" s="192" t="str">
        <f>'Camping (2014)'!C12</f>
        <v>List the outdoor essentials necessary for any campout, and explain why each item is needed.</v>
      </c>
      <c r="G21" s="193" t="str">
        <f>IF('Camping (2014)'!R12="", "", 'Camping (2014)'!R12)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IF(Cooking!R16="","",Cooking!R16)</f>
        <v/>
      </c>
      <c r="R21" s="63"/>
      <c r="S21" s="63"/>
      <c r="T21" s="184" t="str">
        <f>'Emergency Prepedness'!B18</f>
        <v>viii</v>
      </c>
      <c r="U21" s="188" t="str">
        <f>'Emergency Prepedness'!C18</f>
        <v>Vehicle trapped in a blizzard.</v>
      </c>
      <c r="V21" s="185" t="str">
        <f>IF('Emergency Prepedness'!R18="","",'Emergency Prepedness'!R18)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(2016)'!R9="","",'Hiking (2016)'!R9)</f>
        <v/>
      </c>
      <c r="AG21" s="63"/>
      <c r="AH21" s="63"/>
      <c r="AI21" s="186" t="str">
        <f>'Personal Management'!B14</f>
        <v>a</v>
      </c>
      <c r="AJ21" s="188" t="str">
        <f>'Personal Management'!C14</f>
        <v>The emotions you feel when you receive money.</v>
      </c>
      <c r="AK21" s="187" t="str">
        <f>IF('Personal Management'!R14="","",'Personal Management'!R14)</f>
        <v/>
      </c>
      <c r="AL21" s="63"/>
      <c r="AM21" s="63"/>
      <c r="AN21" s="291"/>
      <c r="AO21" s="315"/>
      <c r="AP21" s="292"/>
      <c r="AQ21" s="63"/>
    </row>
    <row r="22" spans="1:48" ht="12.75" customHeight="1" x14ac:dyDescent="0.15">
      <c r="A22" s="71" t="s">
        <v>89</v>
      </c>
      <c r="B22" s="178" t="s">
        <v>88</v>
      </c>
      <c r="C22" s="72" t="str">
        <f>Swimming!R2</f>
        <v/>
      </c>
      <c r="D22" s="73"/>
      <c r="E22" s="297" t="str">
        <f>'Camping (2014)'!B13</f>
        <v>5e</v>
      </c>
      <c r="F22" s="296" t="str">
        <f>'Camping (2014)'!C13</f>
        <v>Present yourself to your Scoutmaster with your pack for inspection.  Be correctly clothed and equipped for an overnight campout.</v>
      </c>
      <c r="G22" s="298" t="str">
        <f>IF('Camping (2014)'!R13="", "", 'Camping (2014)'!R13)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Prepedness'!R19="","",'Emergency Prepedness'!R19)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Management'!R15="","",'Personal Management'!R15)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IF(Cooking!R17="","",Cooking!R17)</f>
        <v/>
      </c>
      <c r="R23" s="74"/>
      <c r="S23" s="74"/>
      <c r="T23" s="184" t="str">
        <f>'Emergency Prepedness'!B20</f>
        <v>x</v>
      </c>
      <c r="U23" s="188" t="str">
        <f>'Emergency Prepedness'!C20</f>
        <v>Mountain/backcountry accident.</v>
      </c>
      <c r="V23" s="185" t="str">
        <f>IF('Emergency Prepedness'!R20="","",'Emergency Prepedness'!R20)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Management'!R16="","",'Personal Management'!R16)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(2014)'!R14="", "", 'Camping (2014)'!R14)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Prepedness'!R21="","",'Emergency Prepedness'!R21)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Life'!R3="","",'Family Life'!R3)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IF(Cooking!R18="","",Cooking!R18)</f>
        <v/>
      </c>
      <c r="R25" s="78"/>
      <c r="S25" s="78"/>
      <c r="T25" s="184" t="str">
        <f>'Emergency Prepedness'!B22</f>
        <v>xii</v>
      </c>
      <c r="U25" s="188" t="str">
        <f>'Emergency Prepedness'!C22</f>
        <v>Gas leak in a home or a building.</v>
      </c>
      <c r="V25" s="185" t="str">
        <f>IF('Emergency Prepedness'!R22="","",'Emergency Prepedness'!R22)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Management'!R17="","",'Personal Management'!R17)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(2014)'!R15="", "", 'Camping (2014)'!R15)</f>
        <v/>
      </c>
      <c r="H26" s="78"/>
      <c r="I26" s="78"/>
      <c r="J26" s="297"/>
      <c r="K26" s="306"/>
      <c r="L26" s="298"/>
      <c r="N26" s="78"/>
      <c r="O26" s="313"/>
      <c r="P26" s="188" t="str">
        <f>Cooking!C19</f>
        <v>2) Vegetables</v>
      </c>
      <c r="Q26" s="185" t="str">
        <f>IF(Cooking!R19="","",Cooking!R19)</f>
        <v/>
      </c>
      <c r="R26" s="78"/>
      <c r="S26" s="78"/>
      <c r="T26" s="184" t="str">
        <f>'Emergency Prepedness'!B23</f>
        <v>xiii</v>
      </c>
      <c r="U26" s="188" t="str">
        <f>'Emergency Prepedness'!C23</f>
        <v>Tornado or hurricane.</v>
      </c>
      <c r="V26" s="185" t="str">
        <f>IF('Emergency Prepedness'!R23="","",'Emergency Prepedness'!R23)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Management'!R18="","",'Personal Management'!R18)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IF(Cooking!R20="","",Cooking!R20)</f>
        <v/>
      </c>
      <c r="R27" s="78"/>
      <c r="S27" s="78"/>
      <c r="T27" s="184" t="str">
        <f>'Emergency Prepedness'!B24</f>
        <v>xiv</v>
      </c>
      <c r="U27" s="188" t="str">
        <f>'Emergency Prepedness'!C24</f>
        <v>Major flood.</v>
      </c>
      <c r="V27" s="185" t="str">
        <f>IF('Emergency Prepedness'!R24="","",'Emergency Prepedness'!R24)</f>
        <v/>
      </c>
      <c r="W27" s="78"/>
      <c r="X27" s="78"/>
      <c r="Y27" s="313">
        <f>'Family Life'!B4</f>
        <v>2</v>
      </c>
      <c r="Z27" s="290" t="str">
        <f>'Family Life'!C4</f>
        <v>List several reasons why you are important to your family and discuss this with your parents or guardians and with your merit badge counselor.</v>
      </c>
      <c r="AA27" s="314" t="str">
        <f>IF('Family Life'!R4="","",'Family Life'!R4)</f>
        <v/>
      </c>
      <c r="AB27" s="78"/>
      <c r="AC27" s="78"/>
      <c r="AD27" s="186" t="str">
        <f>Lifesaving!B3</f>
        <v>1a</v>
      </c>
      <c r="AE27" s="183" t="str">
        <f>Lifesaving!C3</f>
        <v>Complete 2nd Class requirements 5a - 5d, and 1st Class requirements 6a - 6e</v>
      </c>
      <c r="AF27" s="187" t="str">
        <f>IF(Lifesaving!R3="","",Lifesaving!R3)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(2014)'!R16="", "", 'Camping (2014)'!R16)</f>
        <v/>
      </c>
      <c r="H28" s="78"/>
      <c r="I28" s="78"/>
      <c r="J28" s="297"/>
      <c r="K28" s="306"/>
      <c r="L28" s="298"/>
      <c r="N28" s="78"/>
      <c r="O28" s="313"/>
      <c r="P28" s="188" t="str">
        <f>Cooking!C21</f>
        <v>4) Proteins</v>
      </c>
      <c r="Q28" s="185" t="str">
        <f>IF(Cooking!R21="","",Cooking!R21)</f>
        <v/>
      </c>
      <c r="R28" s="78"/>
      <c r="S28" s="78"/>
      <c r="T28" s="184" t="str">
        <f>'Emergency Prepedness'!B25</f>
        <v>xv</v>
      </c>
      <c r="U28" s="188" t="str">
        <f>'Emergency Prepedness'!C25</f>
        <v>Toxic chemical spills and releases.</v>
      </c>
      <c r="V28" s="185" t="str">
        <f>IF('Emergency Prepedness'!R25="","",'Emergency Prepedness'!R25)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IF(Lifesaving!R4="","",Lifesaving!R4)</f>
        <v/>
      </c>
      <c r="AG28" s="78"/>
      <c r="AH28" s="78"/>
      <c r="AI28" s="186" t="str">
        <f>'Personal Management'!B19</f>
        <v>f</v>
      </c>
      <c r="AJ28" s="188" t="str">
        <f>'Personal Management'!C19</f>
        <v>Your understanding of what happens when you put money into a savings account.</v>
      </c>
      <c r="AK28" s="187" t="str">
        <f>IF('Personal Management'!R19="","",'Personal Management'!R19)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(2014)'!R17="", "", 'Camping (2014)'!R17)</f>
        <v/>
      </c>
      <c r="H29" s="78"/>
      <c r="I29" s="78"/>
      <c r="J29" s="190" t="str">
        <f>'Citizenship in the World'!B11</f>
        <v>5a</v>
      </c>
      <c r="K29" s="189" t="str">
        <f>'Citizenship in the World'!C11</f>
        <v>Discuss the differences between constitutional and no constitutional governments.</v>
      </c>
      <c r="L29" s="191" t="str">
        <f>IF('Citizenship in the World'!R11="","",'Citizenship in the World'!R11)</f>
        <v/>
      </c>
      <c r="N29" s="78"/>
      <c r="O29" s="313"/>
      <c r="P29" s="188" t="str">
        <f>Cooking!C22</f>
        <v>5) Dairy</v>
      </c>
      <c r="Q29" s="185" t="str">
        <f>IF(Cooking!R22="","",Cooking!R22)</f>
        <v/>
      </c>
      <c r="R29" s="78"/>
      <c r="S29" s="78"/>
      <c r="T29" s="184" t="str">
        <f>'Emergency Prepedness'!B26</f>
        <v>xvi</v>
      </c>
      <c r="U29" s="188" t="str">
        <f>'Emergency Prepedness'!C26</f>
        <v>Nuclear power plant emergency.</v>
      </c>
      <c r="V29" s="185" t="str">
        <f>IF('Emergency Prepedness'!R26="","",'Emergency Prepedness'!R26)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Life'!R5="","",'Family Life'!R5)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Management'!R20="","",'Personal Management'!R20)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World'!R12="","",'Citizenship in the World'!R12)</f>
        <v/>
      </c>
      <c r="N30" s="78"/>
      <c r="O30" s="184" t="str">
        <f>Cooking!B23</f>
        <v>2b</v>
      </c>
      <c r="P30" s="183" t="str">
        <f>Cooking!C23</f>
        <v>Explain why you should limit your intake of oils and sugars.</v>
      </c>
      <c r="Q30" s="185" t="str">
        <f>IF(Cooking!R23="","",Cooking!R23)</f>
        <v/>
      </c>
      <c r="R30" s="78"/>
      <c r="S30" s="78"/>
      <c r="T30" s="184" t="str">
        <f>'Emergency Prepedness'!B27</f>
        <v>xvii</v>
      </c>
      <c r="U30" s="188" t="str">
        <f>'Emergency Prepedness'!C27</f>
        <v>Avalanche (Snowslide or rockslide).</v>
      </c>
      <c r="V30" s="185" t="str">
        <f>IF('Emergency Prepedness'!R27="","",'Emergency Prepedness'!R27)</f>
        <v/>
      </c>
      <c r="W30" s="78"/>
      <c r="X30" s="78"/>
      <c r="Y30" s="313"/>
      <c r="Z30" s="290"/>
      <c r="AA30" s="314"/>
      <c r="AB30" s="78"/>
      <c r="AC30" s="78"/>
      <c r="AD30" s="186">
        <f>Lifesaving!B5</f>
        <v>2</v>
      </c>
      <c r="AE30" s="183" t="str">
        <f>Lifesaving!C5</f>
        <v>Explain the following:</v>
      </c>
      <c r="AF30" s="187" t="str">
        <f>IF(Lifesaving!R5="","",Lifesaving!R5)</f>
        <v/>
      </c>
      <c r="AG30" s="78"/>
      <c r="AH30" s="78"/>
      <c r="AI30" s="186" t="str">
        <f>'Personal Management'!B21</f>
        <v>h</v>
      </c>
      <c r="AJ30" s="188" t="str">
        <f>'Personal Management'!C21</f>
        <v>What you can do to better manage your money.</v>
      </c>
      <c r="AK30" s="187" t="str">
        <f>IF('Personal Management'!R21="","",'Personal Management'!R21)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(2014)'!R18="", "", 'Camping (2014)'!R18)</f>
        <v/>
      </c>
      <c r="H31" s="162"/>
      <c r="I31" s="162"/>
      <c r="J31" s="190" t="str">
        <f>'Citizenship in the World'!B13</f>
        <v>5c</v>
      </c>
      <c r="K31" s="189" t="str">
        <f>'Citizenship in the World'!C13</f>
        <v>Show on a world map countries that use each of these five different forms of government</v>
      </c>
      <c r="L31" s="191" t="str">
        <f>IF('Citizenship in the World'!R13="","",'Citizenship in the World'!R13)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IF(Cooking!R24="","",Cooking!R24)</f>
        <v/>
      </c>
      <c r="R31" s="162"/>
      <c r="S31" s="162"/>
      <c r="T31" s="184" t="str">
        <f>'Emergency Prepedness'!B28</f>
        <v>xviii</v>
      </c>
      <c r="U31" s="188" t="str">
        <f>'Emergency Prepedness'!C28</f>
        <v>Violence in a public place.</v>
      </c>
      <c r="V31" s="185" t="str">
        <f>IF('Emergency Prepedness'!R28="","",'Emergency Prepedness'!R28)</f>
        <v/>
      </c>
      <c r="W31" s="162"/>
      <c r="X31" s="162"/>
      <c r="Y31" s="313"/>
      <c r="Z31" s="290"/>
      <c r="AA31" s="314"/>
      <c r="AB31" s="162"/>
      <c r="AC31" s="162"/>
      <c r="AD31" s="186" t="str">
        <f>Lifesaving!B6</f>
        <v>a</v>
      </c>
      <c r="AE31" s="188" t="str">
        <f>Lifesaving!C6</f>
        <v>Common drowning situations and how to prevent them.</v>
      </c>
      <c r="AF31" s="187" t="str">
        <f>IF(Lifesaving!R6="","",Lifesaving!R6)</f>
        <v/>
      </c>
      <c r="AG31" s="162"/>
      <c r="AH31" s="162"/>
      <c r="AI31" s="186" t="str">
        <f>'Personal Management'!B22</f>
        <v>4a</v>
      </c>
      <c r="AJ31" s="183" t="str">
        <f>'Personal Management'!C22</f>
        <v>Explain the differences between saving and investing, including reasons for using one over the other.</v>
      </c>
      <c r="AK31" s="187" t="str">
        <f>IF('Personal Management'!R22="","",'Personal Management'!R22)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World'!R14="","",'Citizenship in the World'!R14)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Prepedness'!R29="","",'Emergency Prepedness'!R29)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Life'!R6="","",'Family Life'!R6)</f>
        <v/>
      </c>
      <c r="AB32" s="162"/>
      <c r="AC32" s="162"/>
      <c r="AD32" s="186" t="str">
        <f>Lifesaving!B7</f>
        <v>b</v>
      </c>
      <c r="AE32" s="188" t="str">
        <f>Lifesaving!C7</f>
        <v>How to identify persons in the water who need assistance.</v>
      </c>
      <c r="AF32" s="187" t="str">
        <f>IF(Lifesaving!R7="","",Lifesaving!R7)</f>
        <v/>
      </c>
      <c r="AG32" s="162"/>
      <c r="AH32" s="162"/>
      <c r="AI32" s="186" t="str">
        <f>'Personal Management'!B23</f>
        <v>4b</v>
      </c>
      <c r="AJ32" s="183" t="str">
        <f>'Personal Management'!C23</f>
        <v>Explain the concepts of return on investment and risk.</v>
      </c>
      <c r="AK32" s="187" t="str">
        <f>IF('Personal Management'!R23="","",'Personal Management'!R23)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World'!R15="","",'Citizenship in the World'!R15)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IF(Lifesaving!R8="","",Lifesaving!R8)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Management'!R24="","",'Personal Management'!R24)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(2014)'!R19="", "", 'Camping (2014)'!R19)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IF(Cooking!R25="","",Cooking!R25)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IF(Lifesaving!R9="","",Lifesaving!R9)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IF(Swimming!R3="","",Swimming!R3)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(2014)'!R20="", "", 'Camping (2014)'!R20)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Life'!R7="","",'Family Life'!R7)</f>
        <v/>
      </c>
      <c r="AB35" s="162"/>
      <c r="AC35" s="162"/>
      <c r="AD35" s="186" t="str">
        <f>Lifesaving!B10</f>
        <v>e</v>
      </c>
      <c r="AE35" s="188" t="str">
        <f>Lifesaving!C10</f>
        <v>Situations for which in-water rescues should not be undertaken.</v>
      </c>
      <c r="AF35" s="187" t="str">
        <f>IF(Lifesaving!R10="","",Lifesaving!R10)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Management'!R25="","",'Personal Management'!R25)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(2014)'!R21="", "", 'Camping (2014)'!R21)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IF(Cooking!R26="","",Cooking!R26)</f>
        <v/>
      </c>
      <c r="R36" s="162"/>
      <c r="S36" s="162"/>
      <c r="T36" s="184">
        <f>'Emergency Prepedness'!B30</f>
        <v>3</v>
      </c>
      <c r="U36" s="183" t="str">
        <f>'Emergency Prepedness'!C30</f>
        <v>Show how you could safely save a person from the following:</v>
      </c>
      <c r="V36" s="185" t="str">
        <f>IF('Emergency Prepedness'!R30="","",'Emergency Prepedness'!R30)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IF(Lifesaving!R11="","",Lifesaving!R11)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IF(Swimming!R4="","",Swimming!R4)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Prepedness'!R31="","",'Emergency Prepedness'!R31)</f>
        <v/>
      </c>
      <c r="W37" s="162"/>
      <c r="X37" s="162"/>
      <c r="Y37" s="184" t="str">
        <f>'Family Life'!B8</f>
        <v>a</v>
      </c>
      <c r="Z37" s="188" t="str">
        <f>'Family Life'!C8</f>
        <v>The objective or goal of the project</v>
      </c>
      <c r="AA37" s="185" t="str">
        <f>IF('Family Life'!R8="","",'Family Life'!R8)</f>
        <v/>
      </c>
      <c r="AB37" s="162"/>
      <c r="AC37" s="162"/>
      <c r="AD37" s="291"/>
      <c r="AE37" s="290"/>
      <c r="AF37" s="292"/>
      <c r="AG37" s="162"/>
      <c r="AH37" s="162"/>
      <c r="AI37" s="186" t="str">
        <f>'Personal Management'!B26</f>
        <v>a</v>
      </c>
      <c r="AJ37" s="188" t="str">
        <f>'Personal Management'!C26</f>
        <v>Current price.</v>
      </c>
      <c r="AK37" s="187" t="str">
        <f>IF('Personal Management'!R26="","",'Personal Management'!R26)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Prepedness'!R32="","",'Emergency Prepedness'!R32)</f>
        <v/>
      </c>
      <c r="W38" s="163"/>
      <c r="X38" s="163"/>
      <c r="Y38" s="184" t="str">
        <f>'Family Life'!B9</f>
        <v>b</v>
      </c>
      <c r="Z38" s="188" t="str">
        <f>'Family Life'!C9</f>
        <v>how individual members of your family participated</v>
      </c>
      <c r="AA38" s="185" t="str">
        <f>IF('Family Life'!R9="","",'Family Life'!R9)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IF(Lifesaving!R12="","",Lifesaving!R12)</f>
        <v/>
      </c>
      <c r="AG38" s="163"/>
      <c r="AH38" s="163"/>
      <c r="AI38" s="186" t="str">
        <f>'Personal Management'!B27</f>
        <v>b</v>
      </c>
      <c r="AJ38" s="188" t="str">
        <f>'Personal Management'!C27</f>
        <v>How much the price changed from the previous day.</v>
      </c>
      <c r="AK38" s="187" t="str">
        <f>IF('Personal Management'!R27="","",'Personal Management'!R27)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(2014)'!R22="", "", 'Camping (2014)'!R22)</f>
        <v/>
      </c>
      <c r="H39" s="163"/>
      <c r="I39" s="163"/>
      <c r="J39" s="190" t="str">
        <f>'Citizenship in the World'!B16</f>
        <v>6c</v>
      </c>
      <c r="K39" s="189" t="str">
        <f>'Citizenship in the World'!C16</f>
        <v>Explain the purpose of a passport and visa for international travel.</v>
      </c>
      <c r="L39" s="191" t="str">
        <f>IF('Citizenship in the World'!R16="","",'Citizenship in the World'!R16)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IF(Cooking!R27="","",Cooking!R27)</f>
        <v/>
      </c>
      <c r="R39" s="163"/>
      <c r="S39" s="163"/>
      <c r="T39" s="184" t="str">
        <f>'Emergency Prepedness'!B33</f>
        <v>c</v>
      </c>
      <c r="U39" s="188" t="str">
        <f>'Emergency Prepedness'!C33</f>
        <v>Clothes on fire.</v>
      </c>
      <c r="V39" s="185" t="str">
        <f>IF('Emergency Prepedness'!R33="","",'Emergency Prepedness'!R33)</f>
        <v/>
      </c>
      <c r="W39" s="163"/>
      <c r="X39" s="163"/>
      <c r="Y39" s="184" t="str">
        <f>'Family Life'!B10</f>
        <v>c</v>
      </c>
      <c r="Z39" s="188" t="str">
        <f>'Family Life'!C10</f>
        <v>The results of the project</v>
      </c>
      <c r="AA39" s="185" t="str">
        <f>IF('Family Life'!R10="","",'Family Life'!R10)</f>
        <v/>
      </c>
      <c r="AB39" s="163"/>
      <c r="AC39" s="163"/>
      <c r="AD39" s="291"/>
      <c r="AE39" s="290"/>
      <c r="AF39" s="292"/>
      <c r="AG39" s="163"/>
      <c r="AH39" s="163"/>
      <c r="AI39" s="186" t="str">
        <f>'Personal Management'!B28</f>
        <v>c</v>
      </c>
      <c r="AJ39" s="188" t="str">
        <f>'Personal Management'!C28</f>
        <v>The 52-week high and the 52-week low prices.</v>
      </c>
      <c r="AK39" s="187" t="str">
        <f>IF('Personal Management'!R28="","",'Personal Management'!R28)</f>
        <v/>
      </c>
      <c r="AL39" s="163"/>
      <c r="AM39" s="163"/>
      <c r="AN39" s="186">
        <f>Swimming!B5</f>
        <v>2</v>
      </c>
      <c r="AO39" s="183" t="str">
        <f>Swimming!C5</f>
        <v>Before doing the following requirements, successfully complete the BSA swimmer test.</v>
      </c>
      <c r="AP39" s="187" t="str">
        <f>IF(Swimming!R5="","",Swimming!R5)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(2014)'!R23="", "", 'Camping (2014)'!R23)</f>
        <v/>
      </c>
      <c r="H40" s="163"/>
      <c r="I40" s="163"/>
      <c r="J40" s="190">
        <f>'Citizenship in the World'!B17</f>
        <v>7</v>
      </c>
      <c r="K40" s="189" t="str">
        <f>'Citizenship in the World'!C17</f>
        <v>Do TWO of the following and share with your counselor what you have learned:</v>
      </c>
      <c r="L40" s="191" t="str">
        <f>IF('Citizenship in the World'!R17="","",'Citizenship in the World'!R17)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Prepedness'!R34="","",'Emergency Prepedness'!R34)</f>
        <v/>
      </c>
      <c r="W40" s="163"/>
      <c r="X40" s="163"/>
      <c r="Y40" s="184" t="str">
        <f>'Family Life'!B11</f>
        <v>6a</v>
      </c>
      <c r="Z40" s="183" t="str">
        <f>'Family Life'!C11</f>
        <v>Discuss with your merit badge counselor how to plan and carry out a family meeting.</v>
      </c>
      <c r="AA40" s="185" t="str">
        <f>IF('Family Life'!R11="","",'Family Life'!R11)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Management'!R29="","",'Personal Management'!R29)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IF(Swimming!R6="","",Swimming!R6)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(2014)'!R24="", "", 'Camping (2014)'!R24)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World'!R18="","",'Citizenship in the World'!R18)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Prepedness'!R35="","",'Emergency Prepedness'!R35)</f>
        <v/>
      </c>
      <c r="W41" s="163"/>
      <c r="X41" s="163"/>
      <c r="Y41" s="184" t="str">
        <f>'Family Life'!B12</f>
        <v>6b</v>
      </c>
      <c r="Z41" s="183" t="str">
        <f>'Family Life'!C12</f>
        <v>After this discussion, plan and carry out a family meeting to include the following subjects:</v>
      </c>
      <c r="AA41" s="185" t="str">
        <f>IF('Family Life'!R12="","",'Family Life'!R12)</f>
        <v/>
      </c>
      <c r="AB41" s="163"/>
      <c r="AC41" s="163"/>
      <c r="AD41" s="186">
        <f>Lifesaving!B13</f>
        <v>5</v>
      </c>
      <c r="AE41" s="183" t="str">
        <f>Lifesaving!C13</f>
        <v>Show or explain the use of rowboats, canoes, or other small craft in performing rescues.</v>
      </c>
      <c r="AF41" s="187" t="str">
        <f>IF(Lifesaving!R13="","",Lifesaving!R13)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(2014)'!R25="", "", 'Camping (2014)'!R25)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IF(Cooking!R28="","",Cooking!R28)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Prepedness'!R36="","",'Emergency Prepedness'!R36)</f>
        <v/>
      </c>
      <c r="W42" s="163"/>
      <c r="X42" s="163"/>
      <c r="Y42" s="313" t="str">
        <f>'Family Life'!B13</f>
        <v>i</v>
      </c>
      <c r="Z42" s="315" t="str">
        <f>'Family Life'!C13</f>
        <v>Avoiding substance abuse, including tobacco, alcohol, and drugs, all of which negatively affect your health and well-being.</v>
      </c>
      <c r="AA42" s="314" t="str">
        <f>IF('Family Life'!R13="","",'Family Life'!R13)</f>
        <v/>
      </c>
      <c r="AB42" s="163"/>
      <c r="AC42" s="163"/>
      <c r="AD42" s="291">
        <f>Lifesaving!B14</f>
        <v>6</v>
      </c>
      <c r="AE42" s="290" t="str">
        <f>Lifesaving!C14</f>
        <v>List various items that can be used as rescue aids in a noncontact swimming rescue. Explain why buoyant aids are preferred.</v>
      </c>
      <c r="AF42" s="292" t="str">
        <f>IF(Lifesaving!R14="","",Lifesaving!R14)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(2014)'!R26="", "", 'Camping (2014)'!R26)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World'!R19="","",'Citizenship in the World'!R19)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Management'!R30="","",'Personal Management'!R30)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IF(Swimming!R7="","",Swimming!R7)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(2014)'!R27="", "", 'Camping (2014)'!R27)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Life'!R14="","",'Family Life'!R14)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IF(Lifesaving!R15="","",Lifesaving!R15)</f>
        <v/>
      </c>
      <c r="AG44" s="163"/>
      <c r="AH44" s="163"/>
      <c r="AI44" s="186" t="str">
        <f>'Personal Management'!B31</f>
        <v>b</v>
      </c>
      <c r="AJ44" s="188" t="str">
        <f>'Personal Management'!C31</f>
        <v>Mutual funds.</v>
      </c>
      <c r="AK44" s="187" t="str">
        <f>IF('Personal Management'!R31="","",'Personal Management'!R31)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IF(Cooking!R29="","",Cooking!R29)</f>
        <v/>
      </c>
      <c r="R45" s="163"/>
      <c r="S45" s="163"/>
      <c r="T45" s="184" t="str">
        <f>'Emergency Prepedness'!B37</f>
        <v>6a</v>
      </c>
      <c r="U45" s="183" t="str">
        <f>'Emergency Prepedness'!C37</f>
        <v>Describe the National Incident Management System (NIMS)/Incident Command System (ICS)</v>
      </c>
      <c r="V45" s="185" t="str">
        <f>IF('Emergency Prepedness'!R37="","",'Emergency Prepedness'!R37)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Management'!R32="","",'Personal Management'!R32)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World'!R20="","",'Citizenship in the World'!R20)</f>
        <v/>
      </c>
      <c r="M46"/>
      <c r="N46" s="164"/>
      <c r="O46" s="184" t="str">
        <f>Cooking!B30</f>
        <v>4c</v>
      </c>
      <c r="P46" s="183" t="str">
        <f>Cooking!C30</f>
        <v>Discuss how the Outdoor Code and no-trace principles pertain to cooking in the outdoors.</v>
      </c>
      <c r="Q46" s="185" t="str">
        <f>IF(Cooking!R30="","",Cooking!R30)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Prepedness'!R38="","",'Emergency Prepedness'!R38)</f>
        <v/>
      </c>
      <c r="W46" s="164"/>
      <c r="X46" s="164"/>
      <c r="Y46" s="184" t="str">
        <f>'Family Life'!B15</f>
        <v>iii</v>
      </c>
      <c r="Z46" s="188" t="str">
        <f>'Family Life'!C15</f>
        <v>How your chores in requirement 3 contributed to your role in the family.</v>
      </c>
      <c r="AA46" s="185" t="str">
        <f>IF('Family Life'!R15="","",'Family Life'!R15)</f>
        <v/>
      </c>
      <c r="AB46" s="164"/>
      <c r="AC46" s="164"/>
      <c r="AD46" s="291"/>
      <c r="AE46" s="290"/>
      <c r="AF46" s="292"/>
      <c r="AG46" s="164"/>
      <c r="AH46" s="164"/>
      <c r="AI46" s="186" t="str">
        <f>'Personal Management'!B33</f>
        <v>d</v>
      </c>
      <c r="AJ46" s="188" t="str">
        <f>'Personal Management'!C33</f>
        <v>Certificate of deposit (CD).</v>
      </c>
      <c r="AK46" s="187" t="str">
        <f>IF('Personal Management'!R33="","",'Personal Management'!R33)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(2014)'!R28="", "", 'Camping (2014)'!R28)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IF(Cooking!R31="","",Cooking!R31)</f>
        <v/>
      </c>
      <c r="R47" s="164"/>
      <c r="S47" s="164"/>
      <c r="T47" s="313"/>
      <c r="U47" s="290"/>
      <c r="V47" s="314"/>
      <c r="W47" s="164"/>
      <c r="X47" s="164"/>
      <c r="Y47" s="184" t="str">
        <f>'Family Life'!B16</f>
        <v>iv</v>
      </c>
      <c r="Z47" s="188" t="str">
        <f>'Family Life'!C16</f>
        <v>Personal and family finances.</v>
      </c>
      <c r="AA47" s="185" t="str">
        <f>IF('Family Life'!R16="","",'Family Life'!R16)</f>
        <v/>
      </c>
      <c r="AB47" s="164"/>
      <c r="AC47" s="164"/>
      <c r="AD47" s="186" t="str">
        <f>Lifesaving!B16</f>
        <v>7a</v>
      </c>
      <c r="AE47" s="183" t="str">
        <f>Lifesaving!C16</f>
        <v>Present a rescue tube to the subject, release it, and escort the victim to safety.</v>
      </c>
      <c r="AF47" s="187" t="str">
        <f>IF(Lifesaving!R16="","",Lifesaving!R16)</f>
        <v/>
      </c>
      <c r="AG47" s="164"/>
      <c r="AH47" s="164"/>
      <c r="AI47" s="186" t="str">
        <f>'Personal Management'!B34</f>
        <v>e</v>
      </c>
      <c r="AJ47" s="188" t="str">
        <f>'Personal Management'!C34</f>
        <v>Savings account or U.S. savings bond.</v>
      </c>
      <c r="AK47" s="187" t="str">
        <f>IF('Personal Management'!R34="","",'Personal Management'!R34)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IF(Swimming!R8="","",Swimming!R8)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World'!R21="","",'Citizenship in the World'!R21)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Life'!R17="","",'Family Life'!R17)</f>
        <v/>
      </c>
      <c r="AB48" s="164"/>
      <c r="AC48" s="164"/>
      <c r="AD48" s="186" t="str">
        <f>Lifesaving!B17</f>
        <v>7b</v>
      </c>
      <c r="AE48" s="183" t="str">
        <f>Lifesaving!C17</f>
        <v>Present a rescue tube to the subject and use it to tow the victim to safety.</v>
      </c>
      <c r="AF48" s="187" t="str">
        <f>IF(Lifesaving!R17="","",Lifesaving!R17)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Management'!R35="","",'Personal Management'!R35)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World'!R22="","",'Citizenship in the World'!R22)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Life'!R18="","",'Family Life'!R18)</f>
        <v/>
      </c>
      <c r="AB49" s="164"/>
      <c r="AC49" s="164"/>
      <c r="AD49" s="291" t="str">
        <f>Lifesaving!B18</f>
        <v>7c</v>
      </c>
      <c r="AE49" s="290" t="str">
        <f>Lifesaving!C18</f>
        <v>Present a buoyant aid other than a rescue tube to the subject, release it, and escort the victim to safety.</v>
      </c>
      <c r="AF49" s="292" t="str">
        <f>IF(Lifesaving!R18="","",Lifesaving!R18)</f>
        <v/>
      </c>
      <c r="AG49" s="164"/>
      <c r="AH49" s="164"/>
      <c r="AI49" s="291"/>
      <c r="AJ49" s="290"/>
      <c r="AK49" s="292"/>
      <c r="AL49" s="164"/>
      <c r="AM49" s="164"/>
      <c r="AN49" s="186" t="str">
        <f>Swimming!B9</f>
        <v>5a</v>
      </c>
      <c r="AO49" s="183" t="str">
        <f>Swimming!C9</f>
        <v>Float face up in a resting position for at least one minute.</v>
      </c>
      <c r="AP49" s="187" t="str">
        <f>IF(Swimming!R9="","",Swimming!R9)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(2014)'!R29="", "", 'Camping (2014)'!R29)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Prepedness'!R39="","",'Emergency Prepedness'!R39)</f>
        <v/>
      </c>
      <c r="W50" s="164"/>
      <c r="X50" s="164"/>
      <c r="Y50" s="184" t="str">
        <f>'Family Life'!B19</f>
        <v>vii</v>
      </c>
      <c r="Z50" s="188" t="str">
        <f>'Family Life'!C19</f>
        <v>Good etiquette and manners.</v>
      </c>
      <c r="AA50" s="185" t="str">
        <f>IF('Family Life'!R19="","",'Family Life'!R19)</f>
        <v/>
      </c>
      <c r="AB50" s="164"/>
      <c r="AC50" s="164"/>
      <c r="AD50" s="291"/>
      <c r="AE50" s="290"/>
      <c r="AF50" s="292"/>
      <c r="AG50" s="164"/>
      <c r="AH50" s="164"/>
      <c r="AI50" s="186" t="str">
        <f>'Personal Management'!B36</f>
        <v>7b</v>
      </c>
      <c r="AJ50" s="183" t="str">
        <f>'Personal Management'!C36</f>
        <v>Explain the different ways to borrow money.</v>
      </c>
      <c r="AK50" s="187" t="str">
        <f>IF('Personal Management'!R36="","",'Personal Management'!R36)</f>
        <v/>
      </c>
      <c r="AL50" s="164"/>
      <c r="AM50" s="164"/>
      <c r="AN50" s="186" t="str">
        <f>Swimming!B10</f>
        <v>5b</v>
      </c>
      <c r="AO50" s="183" t="str">
        <f>Swimming!C10</f>
        <v>Demonstrate survival floating for at least five minutes.</v>
      </c>
      <c r="AP50" s="187" t="str">
        <f>IF(Swimming!R10="","",Swimming!R10)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IF(Cooking!R32="","",Cooking!R32)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Life'!R20="","",'Family Life'!R20)</f>
        <v/>
      </c>
      <c r="AB51" s="164"/>
      <c r="AC51" s="164"/>
      <c r="AD51" s="186" t="str">
        <f>Lifesaving!B19</f>
        <v>7d</v>
      </c>
      <c r="AE51" s="183" t="str">
        <f>Lifesaving!C19</f>
        <v>Present a buoyant aid other than a rescue tube to the subject and use it to tow the victim to safety.</v>
      </c>
      <c r="AF51" s="187" t="str">
        <f>IF(Lifesaving!R19="","",Lifesaving!R19)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Management'!R37="","",'Personal Management'!R37)</f>
        <v/>
      </c>
      <c r="AL51" s="164"/>
      <c r="AM51" s="164"/>
      <c r="AN51" s="291" t="str">
        <f>Swimming!B11</f>
        <v>5c</v>
      </c>
      <c r="AO51" s="290" t="str">
        <f>Swimming!C11</f>
        <v>While wearing a properly fitted U.S. Coast Guard approved life jacket, demonstrate the HELP and huddle positions. Explain their purposes.</v>
      </c>
      <c r="AP51" s="292" t="str">
        <f>IF(Swimming!R11="","",Swimming!R11)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IF(Lifesaving!R20="","",Lifesaving!R20)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IF(Cooking!R33="","",Cooking!R33)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Life'!R21="","",'Family Life'!R21)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IF(Swimming!R12="","",Swimming!R12)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(2014)'!R30="", "", 'Camping (2014)'!R30)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IF(Cooking!R34="","",Cooking!R34)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Prepedness'!R40="","",'Emergency Prepedness'!R40)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Management'!R38="","",'Personal Management'!R38)</f>
        <v/>
      </c>
      <c r="AL54" s="164"/>
      <c r="AM54" s="164"/>
      <c r="AN54" s="186">
        <f>Swimming!B13</f>
        <v>6</v>
      </c>
      <c r="AO54" s="183" t="str">
        <f>Swimming!C13</f>
        <v>In water over your head, but not to exceed 10 feet, do each of the following:</v>
      </c>
      <c r="AP54" s="187" t="str">
        <f>IF(Swimming!R13="","",Swimming!R13)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IF(Lifesaving!R21="","",Lifesaving!R21)</f>
        <v/>
      </c>
      <c r="AG55" s="164"/>
      <c r="AH55" s="164"/>
      <c r="AI55" s="186" t="str">
        <f>'Personal Management'!B39</f>
        <v>7e</v>
      </c>
      <c r="AJ55" s="183" t="str">
        <f>'Personal Management'!C39</f>
        <v>Explain ways to reduce or eliminate debt.</v>
      </c>
      <c r="AK55" s="187" t="str">
        <f>IF('Personal Management'!R39="","",'Personal Management'!R39)</f>
        <v/>
      </c>
      <c r="AL55" s="164"/>
      <c r="AM55" s="164"/>
      <c r="AN55" s="186" t="str">
        <f>Swimming!B14</f>
        <v>a</v>
      </c>
      <c r="AO55" s="188" t="str">
        <f>Swimming!C14</f>
        <v>Use the feet first method of surface diving and bring an object up from the bottom.</v>
      </c>
      <c r="AP55" s="187" t="str">
        <f>IF(Swimming!R14="","",Swimming!R14)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(2014)'!R31="", "", 'Camping (2014)'!R31)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Prepedness'!R41="","",'Emergency Prepedness'!R41)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IF(Lifesaving!R22="","",Lifesaving!R22)</f>
        <v/>
      </c>
      <c r="AG56" s="164"/>
      <c r="AH56" s="164"/>
      <c r="AI56" s="291">
        <f>'Personal Management'!B40</f>
        <v>8</v>
      </c>
      <c r="AJ56" s="315" t="str">
        <f>'Personal Management'!C40</f>
        <v>Demonstrate to your merit badge counselor your understanding of time management by doing the following:</v>
      </c>
      <c r="AK56" s="292" t="str">
        <f>IF('Personal Management'!R40="","",'Personal Management'!R40)</f>
        <v/>
      </c>
      <c r="AL56" s="164"/>
      <c r="AM56" s="164"/>
      <c r="AN56" s="186" t="str">
        <f>Swimming!B15</f>
        <v>b</v>
      </c>
      <c r="AO56" s="188" t="str">
        <f>Swimming!C15</f>
        <v>Do a headfirst surface dive (pike or tuck), and bring the object up again.</v>
      </c>
      <c r="AP56" s="187" t="str">
        <f>IF(Swimming!R15="","",Swimming!R15)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(2014)'!R32="", "", 'Camping (2014)'!R32)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IF(Cooking!R35="","",Cooking!R35)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IF(Lifesaving!R23="","",Lifesaving!R23)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IF(Swimming!R16="","",Swimming!R16)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(2014)'!R33="", "", 'Camping (2014)'!R33)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Prepedness'!R42="","",'Emergency Prepedness'!R42)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Management'!R41="","",'Personal Management'!R41)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(2014)'!R34="", "", 'Camping (2014)'!R34)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IF(Cooking!R36="","",Cooking!R36)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IF(Lifesaving!R24="","",Lifesaving!R24)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IF(Swimming!R17="","",Swimming!R17)</f>
        <v/>
      </c>
      <c r="AQ59" s="63"/>
    </row>
    <row r="60" spans="4:48" x14ac:dyDescent="0.15">
      <c r="D60" s="63"/>
      <c r="E60" s="190">
        <f>'Camping (2014)'!B35</f>
        <v>5</v>
      </c>
      <c r="F60" s="197" t="str">
        <f>'Camping (2014)'!C35</f>
        <v>Plan and carry out an overnight snow camping experience.</v>
      </c>
      <c r="G60" s="191" t="str">
        <f>IF('Camping (2014)'!R35="", "", 'Camping (2014)'!R35)</f>
        <v/>
      </c>
      <c r="H60" s="63"/>
      <c r="I60" s="63"/>
      <c r="N60" s="63"/>
      <c r="O60" s="313"/>
      <c r="P60" s="315"/>
      <c r="Q60" s="314"/>
      <c r="R60" s="63"/>
      <c r="S60" s="63"/>
      <c r="T60" s="184" t="str">
        <f>'Emergency Prepedness'!B43</f>
        <v>i</v>
      </c>
      <c r="U60" s="188" t="str">
        <f>'Emergency Prepedness'!C43</f>
        <v>Crowd and traffic control.</v>
      </c>
      <c r="V60" s="185" t="str">
        <f>IF('Emergency Prepedness'!R43="","",'Emergency Prepedness'!R43)</f>
        <v/>
      </c>
      <c r="W60" s="63"/>
      <c r="X60" s="63"/>
      <c r="AB60" s="63"/>
      <c r="AC60" s="63"/>
      <c r="AD60" s="291" t="str">
        <f>Lifesaving!B25</f>
        <v>9c</v>
      </c>
      <c r="AE60" s="290" t="str">
        <f>Lifesaving!C25</f>
        <v>Perform a cross-chest carry for an exhausted, passive victim who does not respond to instructions to aid himself.</v>
      </c>
      <c r="AF60" s="292" t="str">
        <f>IF(Lifesaving!R25="","",Lifesaving!R25)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Management'!R42="","",'Personal Management'!R42)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(2014)'!R36="", "", 'Camping (2014)'!R36)</f>
        <v/>
      </c>
      <c r="H61" s="63"/>
      <c r="I61" s="63"/>
      <c r="N61" s="63"/>
      <c r="O61" s="313"/>
      <c r="P61" s="315"/>
      <c r="Q61" s="314"/>
      <c r="R61" s="63"/>
      <c r="S61" s="63"/>
      <c r="T61" s="184" t="str">
        <f>'Emergency Prepedness'!B44</f>
        <v>ii</v>
      </c>
      <c r="U61" s="188" t="str">
        <f>'Emergency Prepedness'!C44</f>
        <v>Messenger service and communication.</v>
      </c>
      <c r="V61" s="185" t="str">
        <f>IF('Emergency Prepedness'!R44="","",'Emergency Prepedness'!R44)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(2014)'!R37="", "", 'Camping (2014)'!R37)</f>
        <v/>
      </c>
      <c r="H62" s="63"/>
      <c r="I62" s="63"/>
      <c r="N62" s="63"/>
      <c r="O62" s="313"/>
      <c r="P62" s="315"/>
      <c r="Q62" s="314"/>
      <c r="R62" s="63"/>
      <c r="S62" s="63"/>
      <c r="T62" s="184" t="str">
        <f>'Emergency Prepedness'!B45</f>
        <v>iii</v>
      </c>
      <c r="U62" s="188" t="str">
        <f>'Emergency Prepedness'!C45</f>
        <v>Collection and distribution services.</v>
      </c>
      <c r="V62" s="185" t="str">
        <f>IF('Emergency Prepedness'!R45="","",'Emergency Prepedness'!R45)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IF(Lifesaving!R26="","",Lifesaving!R26)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IF(Swimming!R18="","",Swimming!R18)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(2014)'!R38="", "", 'Camping (2014)'!R38)</f>
        <v/>
      </c>
      <c r="H63" s="63"/>
      <c r="I63" s="63"/>
      <c r="N63" s="63"/>
      <c r="O63" s="184" t="str">
        <f>Cooking!B37</f>
        <v>f</v>
      </c>
      <c r="P63" s="188" t="str">
        <f>Cooking!C37</f>
        <v>Explain how you kept foods safe and free from cross-contamination.</v>
      </c>
      <c r="Q63" s="185" t="str">
        <f>IF(Cooking!R37="","",Cooking!R37)</f>
        <v/>
      </c>
      <c r="R63" s="63"/>
      <c r="S63" s="63"/>
      <c r="T63" s="184" t="str">
        <f>'Emergency Prepedness'!B46</f>
        <v>iv</v>
      </c>
      <c r="U63" s="188" t="str">
        <f>'Emergency Prepedness'!C46</f>
        <v>Group feeding, shelter, and sanitation</v>
      </c>
      <c r="V63" s="185" t="str">
        <f>IF('Emergency Prepedness'!R46="","",'Emergency Prepedness'!R46)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Management'!R43="","",'Personal Management'!R43)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IF(Cooking!R38="","",Cooking!R38)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Prepedness'!R47="","",'Emergency Prepedness'!R47)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IF(Lifesaving!R27="","",Lifesaving!R27)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Management'!R44="","",'Personal Management'!R44)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IF(Cooking!R39="","",Cooking!R39)</f>
        <v/>
      </c>
      <c r="R67" s="66"/>
      <c r="S67" s="66"/>
      <c r="T67" s="184">
        <f>'Emergency Prepedness'!B48</f>
        <v>9</v>
      </c>
      <c r="U67" s="183" t="str">
        <f>'Emergency Prepedness'!C48</f>
        <v>Do ONE of the following:</v>
      </c>
      <c r="V67" s="185" t="str">
        <f>IF('Emergency Prepedness'!R48="","",'Emergency Prepedness'!R48)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Prepedness'!R49="","",'Emergency Prepedness'!R49)</f>
        <v/>
      </c>
      <c r="W68" s="66"/>
      <c r="X68" s="66"/>
      <c r="AB68" s="66"/>
      <c r="AC68" s="66"/>
      <c r="AD68" s="186" t="str">
        <f>Lifesaving!B28</f>
        <v>11a</v>
      </c>
      <c r="AE68" s="183" t="str">
        <f>Lifesaving!C28</f>
        <v>Perform an equipment assist using a buoyant aid.</v>
      </c>
      <c r="AF68" s="187" t="str">
        <f>IF(Lifesaving!R28="","",Lifesaving!R28)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IF(Cooking!R40="","",Cooking!R40)</f>
        <v/>
      </c>
      <c r="R69" s="66"/>
      <c r="S69" s="66"/>
      <c r="T69" s="313"/>
      <c r="U69" s="315"/>
      <c r="V69" s="314"/>
      <c r="W69" s="66"/>
      <c r="X69" s="66"/>
      <c r="AB69" s="66"/>
      <c r="AC69" s="66"/>
      <c r="AD69" s="186" t="str">
        <f>Lifesaving!B29</f>
        <v>11b</v>
      </c>
      <c r="AE69" s="183" t="str">
        <f>Lifesaving!C29</f>
        <v>Perform a front approach and wrist tow.</v>
      </c>
      <c r="AF69" s="187" t="str">
        <f>IF(Lifesaving!R29="","",Lifesaving!R29)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Management'!R45="","",'Personal Management'!R45)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IF(Cooking!R41="","",Cooking!R41)</f>
        <v/>
      </c>
      <c r="R70" s="66"/>
      <c r="S70" s="66"/>
      <c r="T70" s="184" t="str">
        <f>'Emergency Prepedness'!B50</f>
        <v>b</v>
      </c>
      <c r="U70" s="188" t="str">
        <f>'Emergency Prepedness'!C50</f>
        <v>Review or develop a plan of escape for your family in case of fire in your home.</v>
      </c>
      <c r="V70" s="185" t="str">
        <f>IF('Emergency Prepedness'!R50="","",'Emergency Prepedness'!R50)</f>
        <v/>
      </c>
      <c r="W70" s="66"/>
      <c r="X70" s="66"/>
      <c r="AB70" s="66"/>
      <c r="AC70" s="66"/>
      <c r="AD70" s="186" t="str">
        <f>Lifesaving!B30</f>
        <v>11c</v>
      </c>
      <c r="AE70" s="183" t="str">
        <f>Lifesaving!C30</f>
        <v>Perform a rear approach and armpit tow.</v>
      </c>
      <c r="AF70" s="187" t="str">
        <f>IF(Lifesaving!R30="","",Lifesaving!R30)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Prepedness'!R51="","",'Emergency Prepedness'!R51)</f>
        <v/>
      </c>
      <c r="W71" s="66"/>
      <c r="X71" s="66"/>
      <c r="AB71" s="66"/>
      <c r="AC71" s="66"/>
      <c r="AD71" s="186" t="str">
        <f>Lifesaving!B31</f>
        <v>12a</v>
      </c>
      <c r="AE71" s="183" t="str">
        <f>Lifesaving!C31</f>
        <v>Recover a 10-pound weight in 8 to 10 feet of water using a feet first surface dive.</v>
      </c>
      <c r="AF71" s="187" t="str">
        <f>IF(Lifesaving!R31="","",Lifesaving!R31)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IF(Lifesaving!R32="","",Lifesaving!R32)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IF(Cooking!R42="","",Cooking!R42)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IF(Lifesaving!R33="","",Lifesaving!R33)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IF(Lifesaving!R34="","",Lifesaving!R34)</f>
        <v/>
      </c>
      <c r="AG74" s="66"/>
      <c r="AH74" s="66"/>
      <c r="AI74" s="186" t="str">
        <f>'Personal Management'!B46</f>
        <v>a</v>
      </c>
      <c r="AJ74" s="188" t="str">
        <f>'Personal Management'!C46</f>
        <v>Define the project. What is your goal?</v>
      </c>
      <c r="AK74" s="187" t="str">
        <f>IF('Personal Management'!R46="","",'Personal Management'!R46)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IF(Cooking!R43="","",Cooking!R43)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Management'!R47="","",'Personal Management'!R47)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IF(Cooking!R44="","",Cooking!R44)</f>
        <v/>
      </c>
      <c r="R76" s="66"/>
      <c r="S76" s="66"/>
      <c r="W76" s="66"/>
      <c r="X76" s="66"/>
      <c r="AB76" s="66"/>
      <c r="AC76" s="66"/>
      <c r="AD76" s="186" t="str">
        <f>Lifesaving!B35</f>
        <v>14a</v>
      </c>
      <c r="AE76" s="183" t="str">
        <f>Lifesaving!C35</f>
        <v>Explain the signs and symptoms of a spinal injury.</v>
      </c>
      <c r="AF76" s="187" t="str">
        <f>IF(Lifesaving!R35="","",Lifesaving!R35)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IF(Lifesaving!R36="","",Lifesaving!R36)</f>
        <v/>
      </c>
      <c r="AG77" s="98"/>
      <c r="AH77" s="98"/>
      <c r="AI77" s="186" t="str">
        <f>'Personal Management'!B48</f>
        <v>c</v>
      </c>
      <c r="AJ77" s="188" t="str">
        <f>'Personal Management'!C48</f>
        <v>Describe your project.</v>
      </c>
      <c r="AK77" s="187" t="str">
        <f>IF('Personal Management'!R48="","",'Personal Management'!R48)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IF(Lifesaving!R37="","",Lifesaving!R37)</f>
        <v/>
      </c>
      <c r="AG78" s="98"/>
      <c r="AH78" s="98"/>
      <c r="AI78" s="186" t="str">
        <f>'Personal Management'!B49</f>
        <v>d</v>
      </c>
      <c r="AJ78" s="188" t="str">
        <f>'Personal Management'!C49</f>
        <v>Develop a list of resources. Identify how these resources will help you achieve your goal.</v>
      </c>
      <c r="AK78" s="187" t="str">
        <f>IF('Personal Management'!R49="","",'Personal Management'!R49)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IF(Lifesaving!R38="","",Lifesaving!R38)</f>
        <v/>
      </c>
      <c r="AG79" s="98"/>
      <c r="AH79" s="98"/>
      <c r="AI79" s="186" t="str">
        <f>'Personal Management'!B50</f>
        <v>e</v>
      </c>
      <c r="AJ79" s="188" t="str">
        <f>'Personal Management'!C50</f>
        <v>Develop a budget for your project.</v>
      </c>
      <c r="AK79" s="187" t="str">
        <f>IF('Personal Management'!R50="","",'Personal Management'!R50)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IF(Cooking!R45="","",Cooking!R45)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Management'!R51="","",'Personal Management'!R51)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IF(Cooking!R46="","",Cooking!R46)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Management'!R52="","",'Personal Management'!R52)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Community'!R3="", "", 'Citizenship in the Community'!R3)</f>
        <v/>
      </c>
      <c r="H87" s="66"/>
      <c r="I87" s="66"/>
      <c r="J87" s="186">
        <f>Communication!B3</f>
        <v>1</v>
      </c>
      <c r="K87" s="195" t="str">
        <f>Communication!C3</f>
        <v>Do ONE</v>
      </c>
      <c r="L87" s="187" t="str">
        <f>IF(Communication!R3="","",Communication!R3)</f>
        <v/>
      </c>
      <c r="N87" s="66"/>
      <c r="O87" s="313" t="str">
        <f>Cooking!B47</f>
        <v>a</v>
      </c>
      <c r="P87" s="290" t="str">
        <f>Cooking!C47</f>
        <v>Create a shopping list for your meals, showing the amount of food needed to prepare and serve each meal, and the cost for each meal.</v>
      </c>
      <c r="Q87" s="314" t="str">
        <f>IF(Cooking!R47="","",Cooking!R47)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Science'!R3="","",'Environmental Science'!R3)</f>
        <v/>
      </c>
      <c r="W87" s="66"/>
      <c r="X87" s="66"/>
      <c r="Y87" s="313">
        <f>'First Aid'!B3</f>
        <v>1</v>
      </c>
      <c r="Z87" s="290" t="str">
        <f>'First Aid'!C3</f>
        <v>Satisfy your counselor that you have current knowledge of all first-aid requirements for Tenderfoot, Second Class, and First Class ranks.</v>
      </c>
      <c r="AA87" s="314" t="str">
        <f>IF('First Aid'!R3="","",'First Aid'!R3)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Fitness'!R3="","",'Personal Fitness'!R3)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IF(Sustainability!R3="","",Sustainability!R3)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IF(Communication!R4="","",Communication!R4)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IF(Cooking!R48="","",Cooking!R48)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Aid'!R4="","",'First Aid'!R4)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Science'!R4="","",'Environmental Science'!R4)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Community'!R4="", "", 'Citizenship in the Community'!R4)</f>
        <v/>
      </c>
      <c r="H91" s="81"/>
      <c r="I91" s="81"/>
      <c r="J91" s="291"/>
      <c r="K91" s="294"/>
      <c r="L91" s="292"/>
      <c r="N91" s="81"/>
      <c r="O91" s="313"/>
      <c r="P91" s="290"/>
      <c r="Q91" s="314"/>
      <c r="R91" s="81"/>
      <c r="T91" s="321"/>
      <c r="U91" s="174" t="str">
        <f>'Environmental Science'!C5</f>
        <v>• Population</v>
      </c>
      <c r="V91" s="185" t="str">
        <f>IF('Environmental Science'!R5="","",'Environmental Science'!R5)</f>
        <v/>
      </c>
      <c r="W91" s="81"/>
      <c r="Y91" s="313" t="str">
        <f>'First Aid'!B5</f>
        <v>2b</v>
      </c>
      <c r="Z91" s="290" t="str">
        <f>'First Aid'!C5</f>
        <v>Define the term triage. Explain the steps necessary to assess and handle a medical emergency until help arrives.</v>
      </c>
      <c r="AA91" s="314" t="str">
        <f>IF('First Aid'!R5="","",'First Aid'!R5)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Community'!R5="", "", 'Citizenship in the Community'!R5)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IF(Cooking!R49="","",Cooking!R49)</f>
        <v/>
      </c>
      <c r="R92" s="66"/>
      <c r="T92" s="321"/>
      <c r="U92" s="174" t="str">
        <f>'Environmental Science'!C6</f>
        <v>• Community</v>
      </c>
      <c r="V92" s="185" t="str">
        <f>IF('Environmental Science'!R6="","",'Environmental Science'!R6)</f>
        <v/>
      </c>
      <c r="W92" s="66"/>
      <c r="Y92" s="313"/>
      <c r="Z92" s="290"/>
      <c r="AA92" s="314"/>
      <c r="AD92" s="186" t="str">
        <f>'Personal Fitness'!B4</f>
        <v>i</v>
      </c>
      <c r="AE92" s="188" t="str">
        <f>'Personal Fitness'!C4</f>
        <v>Why physical exams are important.</v>
      </c>
      <c r="AF92" s="187" t="str">
        <f>IF('Personal Fitness'!R4="","",'Personal Fitness'!R4)</f>
        <v/>
      </c>
      <c r="AG92" s="66"/>
      <c r="AI92" s="186">
        <f>Sustainability!B4</f>
        <v>2</v>
      </c>
      <c r="AJ92" s="183" t="str">
        <f>Sustainability!C4</f>
        <v>Do A and either B OR C of the following:</v>
      </c>
      <c r="AK92" s="187" t="str">
        <f>IF(Sustainability!R4="","",Sustainability!R4)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Science'!R7="","",'Environmental Science'!R7)</f>
        <v/>
      </c>
      <c r="W93" s="66"/>
      <c r="Y93" s="184" t="str">
        <f>'First Aid'!B6</f>
        <v>2c</v>
      </c>
      <c r="Z93" s="183" t="str">
        <f>'First Aid'!C6</f>
        <v>Explain the standard precautions as applied to blood borne pathogens.</v>
      </c>
      <c r="AA93" s="185" t="str">
        <f>IF('First Aid'!R6="","",'First Aid'!R6)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Fitness'!R5="","",'Personal Fitness'!R5)</f>
        <v/>
      </c>
      <c r="AG93" s="66"/>
      <c r="AI93" s="186"/>
      <c r="AJ93" s="183" t="str">
        <f>Sustainability!C5</f>
        <v>Water</v>
      </c>
      <c r="AK93" s="187" t="str">
        <f>IF(Sustainability!R5="","",Sustainability!R5)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Community'!R6="", "", 'Citizenship in the Community'!R6)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IF(Communication!R5="","",Communication!R5)</f>
        <v/>
      </c>
      <c r="N94" s="66"/>
      <c r="O94" s="313"/>
      <c r="P94" s="290"/>
      <c r="Q94" s="314"/>
      <c r="R94" s="66"/>
      <c r="T94" s="321"/>
      <c r="U94" s="174" t="str">
        <f>'Environmental Science'!C8</f>
        <v>• Biosphere</v>
      </c>
      <c r="V94" s="185" t="str">
        <f>IF('Environmental Science'!R8="","",'Environmental Science'!R8)</f>
        <v/>
      </c>
      <c r="W94" s="66"/>
      <c r="Y94" s="184" t="str">
        <f>'First Aid'!B7</f>
        <v>2d</v>
      </c>
      <c r="Z94" s="183" t="str">
        <f>'First Aid'!C7</f>
        <v>Prepare a first-aid kit for your home. Display and discuss its contents with your counselor.</v>
      </c>
      <c r="AA94" s="185" t="str">
        <f>IF('First Aid'!R7="","",'First Aid'!R7)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IF(Sustainability!R6="","",Sustainability!R6)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Community'!R7="", "", 'Citizenship in the Community'!R7)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IF(Cooking!R50="","",Cooking!R50)</f>
        <v/>
      </c>
      <c r="R95" s="66"/>
      <c r="T95" s="321"/>
      <c r="U95" s="174" t="str">
        <f>'Environmental Science'!C9</f>
        <v>• Symbiosis</v>
      </c>
      <c r="V95" s="185" t="str">
        <f>IF('Environmental Science'!R9="","",'Environmental Science'!R9)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Aid'!R8="","",'First Aid'!R8)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Community'!R8="", "", 'Citizenship in the Community'!R8)</f>
        <v/>
      </c>
      <c r="H96" s="66"/>
      <c r="I96" s="66"/>
      <c r="J96" s="291"/>
      <c r="K96" s="294"/>
      <c r="L96" s="292"/>
      <c r="N96" s="66"/>
      <c r="O96" s="313"/>
      <c r="P96" s="290"/>
      <c r="Q96" s="314"/>
      <c r="R96" s="66"/>
      <c r="T96" s="321"/>
      <c r="U96" s="174" t="str">
        <f>'Environmental Science'!C10</f>
        <v>• Niche</v>
      </c>
      <c r="V96" s="185" t="str">
        <f>IF('Environmental Science'!R10="","",'Environmental Science'!R10)</f>
        <v/>
      </c>
      <c r="W96" s="66"/>
      <c r="Y96" s="313"/>
      <c r="Z96" s="290"/>
      <c r="AA96" s="314"/>
      <c r="AD96" s="186" t="str">
        <f>'Personal Fitness'!B6</f>
        <v>iii</v>
      </c>
      <c r="AE96" s="188" t="str">
        <f>'Personal Fitness'!C6</f>
        <v>Diseases that can be prevented and how.</v>
      </c>
      <c r="AF96" s="187" t="str">
        <f>IF('Personal Fitness'!R6="","",'Personal Fitness'!R6)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Science'!R11="","",'Environmental Science'!R11)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Aid'!R9="","",'First Aid'!R9)</f>
        <v/>
      </c>
      <c r="AD97" s="186" t="str">
        <f>'Personal Fitness'!B7</f>
        <v>iv</v>
      </c>
      <c r="AE97" s="188" t="str">
        <f>'Personal Fitness'!C7</f>
        <v>The seven warning signs of cancer.</v>
      </c>
      <c r="AF97" s="187" t="str">
        <f>IF('Personal Fitness'!R7="","",'Personal Fitness'!R7)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Community'!R9="", "", 'Citizenship in the Community'!R9)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IF(Cooking!R51="","",Cooking!R51)</f>
        <v/>
      </c>
      <c r="R98" s="66"/>
      <c r="T98" s="321"/>
      <c r="U98" s="174" t="str">
        <f>'Environmental Science'!C12</f>
        <v>• Conservation</v>
      </c>
      <c r="V98" s="185" t="str">
        <f>IF('Environmental Science'!R12="","",'Environmental Science'!R12)</f>
        <v/>
      </c>
      <c r="W98" s="66"/>
      <c r="Y98" s="313"/>
      <c r="Z98" s="290"/>
      <c r="AA98" s="314"/>
      <c r="AD98" s="186" t="str">
        <f>'Personal Fitness'!B8</f>
        <v>v</v>
      </c>
      <c r="AE98" s="188" t="str">
        <f>'Personal Fitness'!C8</f>
        <v>The youth risk factors that affect cardiovascular fitness in adulthood.</v>
      </c>
      <c r="AF98" s="187" t="str">
        <f>IF('Personal Fitness'!R8="","",'Personal Fitness'!R8)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Science'!R13="","",'Environmental Science'!R13)</f>
        <v/>
      </c>
      <c r="W99" s="66"/>
      <c r="Y99" s="184" t="str">
        <f>'First Aid'!B10</f>
        <v>3c</v>
      </c>
      <c r="Z99" s="183" t="str">
        <f>'First Aid'!C10</f>
        <v>Explain the use of an automated external defibrillator (AED).</v>
      </c>
      <c r="AA99" s="185" t="str">
        <f>IF('First Aid'!R10="","",'First Aid'!R10)</f>
        <v/>
      </c>
      <c r="AD99" s="291" t="str">
        <f>'Personal Fitness'!B9</f>
        <v>1b</v>
      </c>
      <c r="AE99" s="290" t="str">
        <f>'Personal Fitness'!C9</f>
        <v>Have a dental examination. Get a statement saying that your teeth have been checked and cared for. Tell how to care for your teeth.</v>
      </c>
      <c r="AF99" s="292" t="str">
        <f>IF('Personal Fitness'!R9="","",'Personal Fitness'!R9)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IF(Sustainability!R7="","",Sustainability!R7)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Community'!R10="", "", 'Citizenship in the Community'!R10)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IF(Communication!R6="","",Communication!R6)</f>
        <v/>
      </c>
      <c r="N100" s="66"/>
      <c r="O100" s="313"/>
      <c r="P100" s="290"/>
      <c r="Q100" s="314"/>
      <c r="R100" s="66"/>
      <c r="T100" s="321"/>
      <c r="U100" s="174" t="str">
        <f>'Environmental Science'!C14</f>
        <v>• Endangered species</v>
      </c>
      <c r="V100" s="185" t="str">
        <f>IF('Environmental Science'!R14="","",'Environmental Science'!R14)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Aid'!R11="","",'First Aid'!R11)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Science'!R15="","",'Environmental Science'!R15)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Fitness'!R10="","",'Personal Fitness'!R10)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Community'!R11="", "", 'Citizenship in the Community'!R11)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IF(Cooking!R52="","",Cooking!R52)</f>
        <v/>
      </c>
      <c r="R102" s="66"/>
      <c r="T102" s="321"/>
      <c r="U102" s="174" t="str">
        <f>'Environmental Science'!C16</f>
        <v>• Pollution prevention</v>
      </c>
      <c r="V102" s="185" t="str">
        <f>IF('Environmental Science'!R16="","",'Environmental Science'!R16)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Community'!R12="", "", 'Citizenship in the Community'!R12)</f>
        <v/>
      </c>
      <c r="H103" s="66"/>
      <c r="I103" s="66"/>
      <c r="J103" s="291"/>
      <c r="K103" s="294"/>
      <c r="L103" s="292"/>
      <c r="N103" s="66"/>
      <c r="O103" s="313"/>
      <c r="P103" s="290"/>
      <c r="Q103" s="314"/>
      <c r="R103" s="66"/>
      <c r="T103" s="321"/>
      <c r="U103" s="174" t="str">
        <f>'Environmental Science'!C17</f>
        <v>• Brownfield</v>
      </c>
      <c r="V103" s="185" t="str">
        <f>IF('Environmental Science'!R17="","",'Environmental Science'!R17)</f>
        <v/>
      </c>
      <c r="W103" s="66"/>
      <c r="Y103" s="313" t="str">
        <f>'First Aid'!B12</f>
        <v>3e</v>
      </c>
      <c r="Z103" s="290" t="str">
        <f>'First Aid'!C12</f>
        <v>Explain when a bee sting could be life threatening and what action should be taken for prevention and for first aid.</v>
      </c>
      <c r="AA103" s="314" t="str">
        <f>IF('First Aid'!R12="","",'First Aid'!R12)</f>
        <v/>
      </c>
      <c r="AD103" s="186" t="str">
        <f>'Personal Fitness'!B11</f>
        <v>a</v>
      </c>
      <c r="AE103" s="188" t="str">
        <f>'Personal Fitness'!C11</f>
        <v>Components of personal fitness.</v>
      </c>
      <c r="AF103" s="187" t="str">
        <f>IF('Personal Fitness'!R11="","",'Personal Fitness'!R11)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IF(Sustainability!R8="","",Sustainability!R8)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Community'!R13="", "", 'Citizenship in the Community'!R13)</f>
        <v/>
      </c>
      <c r="H104" s="66"/>
      <c r="I104" s="66"/>
      <c r="J104" s="291"/>
      <c r="K104" s="294"/>
      <c r="L104" s="292"/>
      <c r="N104" s="66"/>
      <c r="O104" s="313"/>
      <c r="P104" s="290"/>
      <c r="Q104" s="314"/>
      <c r="R104" s="66"/>
      <c r="T104" s="321"/>
      <c r="U104" s="174" t="str">
        <f>'Environmental Science'!C18</f>
        <v>• Ozone</v>
      </c>
      <c r="V104" s="185" t="str">
        <f>IF('Environmental Science'!R18="","",'Environmental Science'!R18)</f>
        <v/>
      </c>
      <c r="W104" s="66"/>
      <c r="Y104" s="313"/>
      <c r="Z104" s="290"/>
      <c r="AA104" s="314"/>
      <c r="AD104" s="186" t="str">
        <f>'Personal Fitness'!B12</f>
        <v>b</v>
      </c>
      <c r="AE104" s="188" t="str">
        <f>'Personal Fitness'!C12</f>
        <v>Reasons for being fit in all components.</v>
      </c>
      <c r="AF104" s="187" t="str">
        <f>IF('Personal Fitness'!R12="","",'Personal Fitness'!R12)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IF(Communication!R7="","",Communication!R7)</f>
        <v/>
      </c>
      <c r="N105" s="66"/>
      <c r="R105" s="66"/>
      <c r="T105" s="321"/>
      <c r="U105" s="174" t="str">
        <f>'Environmental Science'!C19</f>
        <v>• Watershed</v>
      </c>
      <c r="V105" s="185" t="str">
        <f>IF('Environmental Science'!R19="","",'Environmental Science'!R19)</f>
        <v/>
      </c>
      <c r="W105" s="66"/>
      <c r="Y105" s="313" t="str">
        <f>'First Aid'!B13</f>
        <v>3f</v>
      </c>
      <c r="Z105" s="290" t="str">
        <f>'First Aid'!C13</f>
        <v>Explain the symptoms of heatstroke and what action should be taken for first aid and for prevention.</v>
      </c>
      <c r="AA105" s="314" t="str">
        <f>IF('First Aid'!R13="","",'First Aid'!R13)</f>
        <v/>
      </c>
      <c r="AD105" s="186" t="str">
        <f>'Personal Fitness'!B13</f>
        <v>c</v>
      </c>
      <c r="AE105" s="188" t="str">
        <f>'Personal Fitness'!C13</f>
        <v>What it means to be mentally healthy.</v>
      </c>
      <c r="AF105" s="187" t="str">
        <f>IF('Personal Fitness'!R13="","",'Personal Fitness'!R13)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Science'!R20="","",'Environmental Science'!R20)</f>
        <v/>
      </c>
      <c r="W106" s="66"/>
      <c r="Y106" s="313"/>
      <c r="Z106" s="290"/>
      <c r="AA106" s="314"/>
      <c r="AD106" s="186" t="str">
        <f>'Personal Fitness'!B14</f>
        <v>d</v>
      </c>
      <c r="AE106" s="188" t="str">
        <f>'Personal Fitness'!C14</f>
        <v>What it means to be physically healthy and fit.</v>
      </c>
      <c r="AF106" s="187" t="str">
        <f>IF('Personal Fitness'!R14="","",'Personal Fitness'!R14)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Community'!R14="", "", 'Citizenship in the Community'!R14)</f>
        <v/>
      </c>
      <c r="H107" s="66"/>
      <c r="I107" s="66"/>
      <c r="J107" s="291"/>
      <c r="K107" s="294"/>
      <c r="L107" s="292"/>
      <c r="N107" s="66"/>
      <c r="O107" s="299"/>
      <c r="P107" s="299"/>
      <c r="Q107" s="299"/>
      <c r="R107" s="66"/>
      <c r="T107" s="321"/>
      <c r="U107" s="174" t="str">
        <f>'Environmental Science'!C21</f>
        <v>• Nonpoint source</v>
      </c>
      <c r="V107" s="185" t="str">
        <f>IF('Environmental Science'!R21="","",'Environmental Science'!R21)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Aid'!R14="","",'First Aid'!R14)</f>
        <v/>
      </c>
      <c r="AD107" s="186" t="str">
        <f>'Personal Fitness'!B15</f>
        <v>e</v>
      </c>
      <c r="AE107" s="188" t="str">
        <f>'Personal Fitness'!C15</f>
        <v>What it means to be socially healthy. Discuss your activity in the areas of healthy social fitness.</v>
      </c>
      <c r="AF107" s="187" t="str">
        <f>IF('Personal Fitness'!R15="","",'Personal Fitness'!R15)</f>
        <v/>
      </c>
      <c r="AG107" s="66"/>
      <c r="AI107" s="186"/>
      <c r="AJ107" s="183" t="str">
        <f>Sustainability!C9</f>
        <v>Food</v>
      </c>
      <c r="AK107" s="187" t="str">
        <f>IF(Sustainability!R9="","",Sustainability!R9)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Community'!R15="", "", 'Citizenship in the Community'!R15)</f>
        <v/>
      </c>
      <c r="H108" s="66"/>
      <c r="I108" s="66"/>
      <c r="J108" s="186">
        <f>Communication!B8</f>
        <v>2</v>
      </c>
      <c r="K108" s="195" t="str">
        <f>Communication!C8</f>
        <v>Do ONE</v>
      </c>
      <c r="L108" s="187" t="str">
        <f>IF(Communication!R8="","",Communication!R8)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IF(Cycling!R3="","",Cycling!R3)</f>
        <v/>
      </c>
      <c r="R108" s="66"/>
      <c r="T108" s="321"/>
      <c r="U108" s="174" t="str">
        <f>'Environmental Science'!C22</f>
        <v>• Hybrid vehicle</v>
      </c>
      <c r="V108" s="185" t="str">
        <f>IF('Environmental Science'!R22="","",'Environmental Science'!R22)</f>
        <v/>
      </c>
      <c r="W108" s="66"/>
      <c r="Y108" s="313"/>
      <c r="Z108" s="290"/>
      <c r="AA108" s="314"/>
      <c r="AD108" s="186" t="str">
        <f>'Personal Fitness'!B16</f>
        <v>f</v>
      </c>
      <c r="AE108" s="188" t="str">
        <f>'Personal Fitness'!C16</f>
        <v>What you can do to prevent social, emotional, or mental problems.</v>
      </c>
      <c r="AF108" s="187" t="str">
        <f>IF('Personal Fitness'!R16="","",'Personal Fitness'!R16)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IF(Sustainability!R10="","",Sustainability!R10)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IF(Communication!R9="","",Communication!R9)</f>
        <v/>
      </c>
      <c r="N109" s="66"/>
      <c r="O109" s="313"/>
      <c r="P109" s="290"/>
      <c r="Q109" s="314"/>
      <c r="R109" s="66"/>
      <c r="T109" s="322"/>
      <c r="U109" s="174" t="str">
        <f>'Environmental Science'!C23</f>
        <v>• Fuel cell</v>
      </c>
      <c r="V109" s="185" t="str">
        <f>IF('Environmental Science'!R23="","",'Environmental Science'!R23)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Fitness'!R17="","",'Personal Fitness'!R17)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Science'!R24="","",'Environmental Science'!R24)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Aid'!R15="","",'First Aid'!R15)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IF(Cycling!R4="","",Cycling!R4)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Science'!R25="","",'Environmental Science'!R25)</f>
        <v/>
      </c>
      <c r="Y111" s="313"/>
      <c r="Z111" s="290"/>
      <c r="AA111" s="314"/>
      <c r="AD111" s="186" t="str">
        <f>'Personal Fitness'!B18</f>
        <v>3b</v>
      </c>
      <c r="AE111" s="183" t="str">
        <f>'Personal Fitness'!C18</f>
        <v>Are you immunized and vaccinated according to the advice of your health-care provider?</v>
      </c>
      <c r="AF111" s="187" t="str">
        <f>IF('Personal Fitness'!R18="","",'Personal Fitness'!R18)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IF(Sustainability!R11="","",Sustainability!R11)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Community'!R16="", "", 'Citizenship in the Community'!R16)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IF(Communication!R10="","",Communication!R10)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Fitness'!R19="","",'Personal Fitness'!R19)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Science'!R26="","",'Environmental Science'!R26)</f>
        <v/>
      </c>
      <c r="W113" s="66"/>
      <c r="Y113" s="313" t="str">
        <f>'First Aid'!B16</f>
        <v>5a</v>
      </c>
      <c r="Z113" s="290" t="str">
        <f>'First Aid'!C16</f>
        <v>Describe the symptoms, proper first-aid procedures, and possible prevention measures for hypothermia</v>
      </c>
      <c r="AA113" s="314" t="str">
        <f>IF('First Aid'!R16="","",'First Aid'!R16)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Community'!R17="", "", 'Citizenship in the Community'!R17)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Fitness'!R20="","",'Personal Fitness'!R20)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IF(Sustainability!R12="","",Sustainability!R12)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IF(Communication!R11="","",Communication!R11)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IF(Cycling!R5="","",Cycling!R5)</f>
        <v/>
      </c>
      <c r="R115" s="66"/>
      <c r="T115" s="184" t="str">
        <f>'Environmental Science'!B27</f>
        <v>A3</v>
      </c>
      <c r="U115" s="183" t="str">
        <f>'Environmental Science'!C27</f>
        <v>Discuss what is an ecosystem. Tell how it is maintained in nature and how it survives.</v>
      </c>
      <c r="V115" s="185" t="str">
        <f>IF('Environmental Science'!R27="","",'Environmental Science'!R27)</f>
        <v/>
      </c>
      <c r="W115" s="66"/>
      <c r="Y115" s="313" t="str">
        <f>'First Aid'!B17</f>
        <v>5b</v>
      </c>
      <c r="Z115" s="290" t="str">
        <f>'First Aid'!C17</f>
        <v>Describe the symptoms, proper first-aid procedures, and possible prevention measures for convulsion/seizure</v>
      </c>
      <c r="AA115" s="314" t="str">
        <f>IF('First Aid'!R17="","",'First Aid'!R17)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Community'!R18="", "", 'Citizenship in the Community'!R18)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IF(Communication!R12="","",Communication!R12)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Science'!R28="","",'Environmental Science'!R28)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Fitness'!R21="","",'Personal Fitness'!R21)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Community'!R19="", "", 'Citizenship in the Community'!R19)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IF(Cycling!R6="","",Cycling!R6)</f>
        <v/>
      </c>
      <c r="R117" s="63"/>
      <c r="T117" s="313"/>
      <c r="U117" s="290"/>
      <c r="V117" s="314"/>
      <c r="W117" s="63"/>
      <c r="Y117" s="313" t="str">
        <f>'First Aid'!B18</f>
        <v>5c</v>
      </c>
      <c r="Z117" s="290" t="str">
        <f>'First Aid'!C18</f>
        <v>Describe the symptoms, proper first-aid procedures, and possible prevention measures for frostbite</v>
      </c>
      <c r="AA117" s="314" t="str">
        <f>IF('First Aid'!R18="","",'First Aid'!R18)</f>
        <v/>
      </c>
      <c r="AD117" s="291"/>
      <c r="AE117" s="290"/>
      <c r="AF117" s="292"/>
      <c r="AG117" s="63"/>
      <c r="AI117" s="186"/>
      <c r="AJ117" s="183" t="str">
        <f>Sustainability!C13</f>
        <v>Community</v>
      </c>
      <c r="AK117" s="187" t="str">
        <f>IF(Sustainability!R13="","",Sustainability!R13)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Science'!R29="","",'Environmental Science'!R29)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Fitness'!R22="","",'Personal Fitness'!R22)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IF(Sustainability!R14="","",Sustainability!R14)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IF(Cycling!R7="","",Cycling!R7)</f>
        <v/>
      </c>
      <c r="R119" s="63"/>
      <c r="T119" s="313"/>
      <c r="U119" s="290"/>
      <c r="V119" s="314"/>
      <c r="W119" s="63"/>
      <c r="Y119" s="313" t="str">
        <f>'First Aid'!B19</f>
        <v>5d</v>
      </c>
      <c r="Z119" s="290" t="str">
        <f>'First Aid'!C19</f>
        <v>Describe the symptoms, proper first-aid procedures, and possible prevention measures for dehydration</v>
      </c>
      <c r="AA119" s="314" t="str">
        <f>IF('First Aid'!R19="","",'First Aid'!R19)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Fitness'!R23="","",'Personal Fitness'!R23)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Community'!R20="", "", 'Citizenship in the Community'!R20)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IF(Communication!R13="","",Communication!R13)</f>
        <v/>
      </c>
      <c r="N121" s="63"/>
      <c r="O121" s="184" t="str">
        <f>Cycling!B8</f>
        <v>3a</v>
      </c>
      <c r="P121" s="183" t="str">
        <f>Cycling!C8</f>
        <v>Show all points that need regular lubrication</v>
      </c>
      <c r="Q121" s="185" t="str">
        <f>IF(Cycling!R8="","",Cycling!R8)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Aid'!R20="","",'First Aid'!R20)</f>
        <v/>
      </c>
      <c r="AD121" s="186" t="str">
        <f>'Personal Fitness'!B24</f>
        <v>3h</v>
      </c>
      <c r="AE121" s="183" t="str">
        <f>'Personal Fitness'!C24</f>
        <v>Do you sleep well at night and wake up feeling ready to start the new day?</v>
      </c>
      <c r="AF121" s="187" t="str">
        <f>IF('Personal Fitness'!R24="","",'Personal Fitness'!R24)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IF(Cycling!R9="","",Cycling!R9)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Science'!R30="","",'Environmental Science'!R30)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Fitness'!R25="","",'Personal Fitness'!R25)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IF(Sustainability!R15="","",Sustainability!R15)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IF(Cycling!R10="","",Cycling!R10)</f>
        <v/>
      </c>
      <c r="R123" s="63"/>
      <c r="T123" s="313"/>
      <c r="U123" s="290"/>
      <c r="V123" s="314"/>
      <c r="W123" s="63"/>
      <c r="Y123" s="184" t="str">
        <f>'First Aid'!B21</f>
        <v>5f</v>
      </c>
      <c r="Z123" s="183" t="str">
        <f>'First Aid'!C21</f>
        <v>Describe the symptoms, proper first-aid procedures, and possible prevention measures for burns</v>
      </c>
      <c r="AA123" s="185" t="str">
        <f>IF('First Aid'!R21="","",'First Aid'!R21)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IF(Cycling!R11="","",Cycling!R11)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Science'!R31="","",'Environmental Science'!R31)</f>
        <v/>
      </c>
      <c r="W124" s="63"/>
      <c r="Y124" s="313" t="str">
        <f>'First Aid'!B22</f>
        <v>5g</v>
      </c>
      <c r="Z124" s="290" t="str">
        <f>'First Aid'!C22</f>
        <v>Describe the symptoms, proper first-aid procedures, and possible prevention measures for abdominal pain</v>
      </c>
      <c r="AA124" s="314" t="str">
        <f>IF('First Aid'!R22="","",'First Aid'!R22)</f>
        <v/>
      </c>
      <c r="AD124" s="186" t="str">
        <f>'Personal Fitness'!B26</f>
        <v>3j</v>
      </c>
      <c r="AE124" s="183" t="str">
        <f>'Personal Fitness'!C26</f>
        <v>Do you spend quality time with your family and friends in social and recreational activities?</v>
      </c>
      <c r="AF124" s="187" t="str">
        <f>IF('Personal Fitness'!R26="","",'Personal Fitness'!R26)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IF(Communication!R14="","",Communication!R14)</f>
        <v/>
      </c>
      <c r="N125" s="63"/>
      <c r="O125" s="313">
        <f>Cycling!B12</f>
        <v>5</v>
      </c>
      <c r="P125" s="290" t="str">
        <f>Cycling!C12</f>
        <v>Show how to repair a flat by removing the tire, replacing or patching the tube, and remounting the tire.</v>
      </c>
      <c r="Q125" s="314" t="str">
        <f>IF(Cycling!R12="","",Cycling!R12)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Fitness'!R27="","",'Personal Fitness'!R27)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IF(Sustainability!R16="","",Sustainability!R16)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Science'!R32="","",'Environmental Science'!R32)</f>
        <v/>
      </c>
      <c r="Y126" s="313" t="str">
        <f>'First Aid'!B23</f>
        <v>5h</v>
      </c>
      <c r="Z126" s="290" t="str">
        <f>'First Aid'!C23</f>
        <v>Describe the symptoms, proper first-aid procedures, and possible prevention measures for loosened teeth</v>
      </c>
      <c r="AA126" s="314" t="str">
        <f>IF('First Aid'!R23="","",'First Aid'!R23)</f>
        <v/>
      </c>
      <c r="AD126" s="186" t="str">
        <f>'Personal Fitness'!B28</f>
        <v>4a</v>
      </c>
      <c r="AE126" s="183" t="str">
        <f>'Personal Fitness'!C28</f>
        <v>Explain the components of physical fitness.</v>
      </c>
      <c r="AF126" s="187" t="str">
        <f>IF('Personal Fitness'!R28="","",'Personal Fitness'!R28)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IF(Cycling!R13="","",Cycling!R13)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Fitness'!R29="","",'Personal Fitness'!R29)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Nation'!R3="", "", 'Citizenship in the Nation'!R3)</f>
        <v/>
      </c>
      <c r="J128" s="186">
        <f>Communication!B15</f>
        <v>7</v>
      </c>
      <c r="K128" s="195" t="str">
        <f>Communication!C15</f>
        <v>Do ONE</v>
      </c>
      <c r="L128" s="187" t="str">
        <f>IF(Communication!R15="","",Communication!R15)</f>
        <v/>
      </c>
      <c r="O128" s="313">
        <f>Cycling!B14</f>
        <v>7</v>
      </c>
      <c r="P128" s="290" t="str">
        <f>Cycling!C14</f>
        <v>Using the BSA buddy system, complete all the requirements for ONE of the following options: road biking OR mountain biking</v>
      </c>
      <c r="Q128" s="314" t="str">
        <f>IF(Cycling!R14="","",Cycling!R14)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Science'!R33="","",'Environmental Science'!R33)</f>
        <v/>
      </c>
      <c r="Y128" s="313" t="str">
        <f>'First Aid'!B24</f>
        <v>5i</v>
      </c>
      <c r="Z128" s="290" t="str">
        <f>'First Aid'!C24</f>
        <v>Describe the symptoms, proper first-aid procedures, and possible prevention measures for knocked out tooth</v>
      </c>
      <c r="AA128" s="314" t="str">
        <f>IF('First Aid'!R24="","",'First Aid'!R24)</f>
        <v/>
      </c>
      <c r="AD128" s="186" t="str">
        <f>'Personal Fitness'!B30</f>
        <v>4c</v>
      </c>
      <c r="AE128" s="183" t="str">
        <f>'Personal Fitness'!C30</f>
        <v>Explain the need to have a balance in all four components of physical fitness.</v>
      </c>
      <c r="AF128" s="187" t="str">
        <f>IF('Personal Fitness'!R30="","",'Personal Fitness'!R30)</f>
        <v/>
      </c>
      <c r="AI128" s="186"/>
      <c r="AJ128" s="183" t="str">
        <f>Sustainability!C17</f>
        <v>Energy</v>
      </c>
      <c r="AK128" s="187" t="str">
        <f>IF(Sustainability!R17="","",Sustainability!R17)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IF(Communication!R16="","",Communication!R16)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Fitness'!R31="","",'Personal Fitness'!R31)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IF(Sustainability!R18="","",Sustainability!R18)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Nation'!R4="", "", 'Citizenship in the Nation'!R4)</f>
        <v/>
      </c>
      <c r="H130" s="2"/>
      <c r="I130" s="2"/>
      <c r="J130" s="291"/>
      <c r="K130" s="294"/>
      <c r="L130" s="292"/>
      <c r="N130" s="2"/>
      <c r="O130" s="184" t="str">
        <f>Cycling!B15</f>
        <v>7A</v>
      </c>
      <c r="P130" s="183" t="str">
        <f>Cycling!C15</f>
        <v>Road Biking</v>
      </c>
      <c r="Q130" s="185" t="str">
        <f>IF(Cycling!R15="","",Cycling!R15)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Aid'!R25="","",'First Aid'!R25)</f>
        <v/>
      </c>
      <c r="AB130" s="2"/>
      <c r="AC130" s="2"/>
      <c r="AD130" s="186" t="str">
        <f>'Personal Fitness'!B32</f>
        <v>5a</v>
      </c>
      <c r="AE130" s="183" t="str">
        <f>'Personal Fitness'!C32</f>
        <v>Explain the importance of good nutrition.</v>
      </c>
      <c r="AF130" s="187" t="str">
        <f>IF('Personal Fitness'!R32="","",'Personal Fitness'!R32)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Nation'!R5="", "", 'Citizenship in the Nation'!R5)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IF(Communication!R17="","",Communication!R17)</f>
        <v/>
      </c>
      <c r="N131" s="2"/>
      <c r="O131" s="184">
        <f>Cycling!B16</f>
        <v>1</v>
      </c>
      <c r="P131" s="188" t="str">
        <f>Cycling!C16</f>
        <v>Take a road test with your counselor and demonstrate the following:</v>
      </c>
      <c r="Q131" s="185" t="str">
        <f>IF(Cycling!R16="","",Cycling!R16)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Science'!R34="","",'Environmental Science'!R34)</f>
        <v/>
      </c>
      <c r="W131" s="2"/>
      <c r="X131" s="2"/>
      <c r="Y131" s="313"/>
      <c r="Z131" s="290"/>
      <c r="AA131" s="314"/>
      <c r="AB131" s="2"/>
      <c r="AC131" s="2"/>
      <c r="AD131" s="186" t="str">
        <f>'Personal Fitness'!B33</f>
        <v>5b</v>
      </c>
      <c r="AE131" s="183" t="str">
        <f>'Personal Fitness'!C33</f>
        <v>Explain what good nutrition means to you.</v>
      </c>
      <c r="AF131" s="187" t="str">
        <f>IF('Personal Fitness'!R33="","",'Personal Fitness'!R33)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IF(Cycling!R17="","",Cycling!R17)</f>
        <v/>
      </c>
      <c r="R132" s="2"/>
      <c r="S132" s="2"/>
      <c r="T132" s="313"/>
      <c r="U132" s="290"/>
      <c r="V132" s="314"/>
      <c r="W132" s="2"/>
      <c r="X132" s="2"/>
      <c r="Y132" s="184">
        <f>'First Aid'!B26</f>
        <v>6</v>
      </c>
      <c r="Z132" s="183" t="str">
        <f>'First Aid'!C26</f>
        <v>Do TWO of the following</v>
      </c>
      <c r="AA132" s="185" t="str">
        <f>IF('First Aid'!R26="","",'First Aid'!R26)</f>
        <v/>
      </c>
      <c r="AB132" s="2"/>
      <c r="AC132" s="2"/>
      <c r="AD132" s="186" t="str">
        <f>'Personal Fitness'!B34</f>
        <v>5c</v>
      </c>
      <c r="AE132" s="183" t="str">
        <f>'Personal Fitness'!C34</f>
        <v>Explain how good nutrition is related to the other components of personal fitness.</v>
      </c>
      <c r="AF132" s="187" t="str">
        <f>IF('Personal Fitness'!R34="","",'Personal Fitness'!R34)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IF(Cycling!R18="","",Cycling!R18)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Aid'!R27="","",'First Aid'!R27)</f>
        <v/>
      </c>
      <c r="AB133" s="2"/>
      <c r="AC133" s="2"/>
      <c r="AD133" s="186" t="str">
        <f>'Personal Fitness'!B35</f>
        <v>5d</v>
      </c>
      <c r="AE133" s="183" t="str">
        <f>'Personal Fitness'!C35</f>
        <v>Explain the three components of a sound weight (fat) control program.</v>
      </c>
      <c r="AF133" s="187" t="str">
        <f>IF('Personal Fitness'!R35="","",'Personal Fitness'!R35)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Nation'!R6="", "", 'Citizenship in the Nation'!R6)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Science'!R35="","",'Environmental Science'!R35)</f>
        <v/>
      </c>
      <c r="W134" s="2"/>
      <c r="X134" s="2"/>
      <c r="Y134" s="313"/>
      <c r="Z134" s="315"/>
      <c r="AA134" s="314"/>
      <c r="AB134" s="2"/>
      <c r="AC134" s="2"/>
      <c r="AD134" s="291">
        <f>'Personal Fitness'!B36</f>
        <v>6</v>
      </c>
      <c r="AE134" s="183" t="str">
        <f>'Personal Fitness'!C36</f>
        <v>Record your abilities on the following tests:</v>
      </c>
      <c r="AF134" s="187" t="str">
        <f>IF('Personal Fitness'!R36="","",'Personal Fitness'!R36)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IF(Sustainability!R19="","",Sustainability!R19)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IF(Cycling!R19="","",Cycling!R19)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Aid'!R28="","",'First Aid'!R28)</f>
        <v/>
      </c>
      <c r="AB135" s="2"/>
      <c r="AC135" s="2"/>
      <c r="AD135" s="291"/>
      <c r="AE135" s="183" t="str">
        <f>'Personal Fitness'!C37</f>
        <v>Aerobic - run 9 minutes OR 1 mile.</v>
      </c>
      <c r="AF135" s="187" t="str">
        <f>IF('Personal Fitness'!R37="","",'Personal Fitness'!R37)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Nation'!R7="", "", 'Citizenship in the Nation'!R7)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IF(Communication!R18="","",Communication!R18)</f>
        <v/>
      </c>
      <c r="N136" s="2"/>
      <c r="O136" s="184" t="str">
        <f>Cycling!B20</f>
        <v>d</v>
      </c>
      <c r="P136" s="198" t="str">
        <f>Cycling!C20</f>
        <v>Demonstrate appropriate actions at a right-turn only lane when you are continuing straight.</v>
      </c>
      <c r="Q136" s="185" t="str">
        <f>IF(Cycling!R20="","",Cycling!R20)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Science'!R36="","",'Environmental Science'!R36)</f>
        <v/>
      </c>
      <c r="W136" s="2"/>
      <c r="X136" s="2"/>
      <c r="Y136" s="313"/>
      <c r="Z136" s="315"/>
      <c r="AA136" s="314"/>
      <c r="AB136" s="2"/>
      <c r="AC136" s="2"/>
      <c r="AD136" s="291"/>
      <c r="AE136" s="183" t="str">
        <f>'Personal Fitness'!C38</f>
        <v>Flexibility - Distance stretched on 4th attempt of a sit and reach.</v>
      </c>
      <c r="AF136" s="187" t="str">
        <f>IF('Personal Fitness'!R38="","",'Personal Fitness'!R38)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IF(Cycling!R21="","",Cycling!R21)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Aid'!R29="","",'First Aid'!R29)</f>
        <v/>
      </c>
      <c r="AB137" s="2"/>
      <c r="AC137" s="2"/>
      <c r="AD137" s="291"/>
      <c r="AE137" s="183" t="str">
        <f>'Personal Fitness'!C39</f>
        <v>Strength - Sit-ups done correctly in 60 seconds.</v>
      </c>
      <c r="AF137" s="187" t="str">
        <f>IF('Personal Fitness'!R39="","",'Personal Fitness'!R39)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Nation'!R8="", "", 'Citizenship in the Nation'!R8)</f>
        <v/>
      </c>
      <c r="H138" s="2"/>
      <c r="I138" s="2"/>
      <c r="J138" s="291"/>
      <c r="K138" s="294"/>
      <c r="L138" s="292"/>
      <c r="N138" s="2"/>
      <c r="O138" s="184" t="str">
        <f>Cycling!B22</f>
        <v>f</v>
      </c>
      <c r="P138" s="198" t="str">
        <f>Cycling!C22</f>
        <v>Cross railroad tracks properly.</v>
      </c>
      <c r="Q138" s="185" t="str">
        <f>IF(Cycling!R22="","",Cycling!R22)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Science'!R37="","",'Environmental Science'!R37)</f>
        <v/>
      </c>
      <c r="W138" s="2"/>
      <c r="X138" s="2"/>
      <c r="Y138" s="313"/>
      <c r="Z138" s="315"/>
      <c r="AA138" s="314"/>
      <c r="AB138" s="2"/>
      <c r="AC138" s="2"/>
      <c r="AD138" s="291"/>
      <c r="AE138" s="183" t="str">
        <f>'Personal Fitness'!C40</f>
        <v>Strength - Pull-ups done correctly in 60 seconds.</v>
      </c>
      <c r="AF138" s="187" t="str">
        <f>IF('Personal Fitness'!R40="","",'Personal Fitness'!R40)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IF(Communication!R19="","",Communication!R19)</f>
        <v/>
      </c>
      <c r="N139" s="2"/>
      <c r="O139" s="184">
        <f>Cycling!B23</f>
        <v>2</v>
      </c>
      <c r="P139" s="188" t="str">
        <f>Cycling!C23</f>
        <v>Avoiding main highways, take the following rides:</v>
      </c>
      <c r="Q139" s="185" t="str">
        <f>IF(Cycling!R23="","",Cycling!R23)</f>
        <v/>
      </c>
      <c r="R139" s="2"/>
      <c r="S139" s="2"/>
      <c r="T139" s="313"/>
      <c r="U139" s="290"/>
      <c r="V139" s="314"/>
      <c r="W139" s="2"/>
      <c r="X139" s="2"/>
      <c r="Y139" s="184">
        <f>'First Aid'!B30</f>
        <v>7</v>
      </c>
      <c r="Z139" s="183" t="str">
        <f>'First Aid'!C30</f>
        <v>Teach another Scout a first-aid skill selected by your counselor.</v>
      </c>
      <c r="AA139" s="185" t="str">
        <f>IF('First Aid'!R30="","",'First Aid'!R30)</f>
        <v/>
      </c>
      <c r="AB139" s="2"/>
      <c r="AC139" s="2"/>
      <c r="AD139" s="291"/>
      <c r="AE139" s="183" t="str">
        <f>'Personal Fitness'!C41</f>
        <v>Strength - Push-ups done correctly in 60 seconds.</v>
      </c>
      <c r="AF139" s="187" t="str">
        <f>IF('Personal Fitness'!R41="","",'Personal Fitness'!R41)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IF(Sustainability!R20="","",Sustainability!R20)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IF(Cycling!R24="","",Cycling!R24)</f>
        <v/>
      </c>
      <c r="R140" s="2"/>
      <c r="S140" s="2"/>
      <c r="T140" s="313"/>
      <c r="U140" s="290"/>
      <c r="V140" s="314"/>
      <c r="W140" s="2"/>
      <c r="X140" s="2"/>
      <c r="Y140" s="109"/>
      <c r="Z140" s="181"/>
      <c r="AA140" s="98"/>
      <c r="AB140" s="2"/>
      <c r="AC140" s="2"/>
      <c r="AD140" s="291"/>
      <c r="AE140" s="183" t="str">
        <f>'Personal Fitness'!C42</f>
        <v>Body Composition - right arm.</v>
      </c>
      <c r="AF140" s="187" t="str">
        <f>IF('Personal Fitness'!R42="","",'Personal Fitness'!R42)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Nation'!R9="", "", 'Citizenship in the Nation'!R9)</f>
        <v/>
      </c>
      <c r="H141" s="2"/>
      <c r="I141" s="2"/>
      <c r="J141" s="291"/>
      <c r="K141" s="295"/>
      <c r="L141" s="292"/>
      <c r="N141" s="2"/>
      <c r="O141" s="184" t="str">
        <f>Cycling!B25</f>
        <v>b</v>
      </c>
      <c r="P141" s="198" t="str">
        <f>Cycling!C25</f>
        <v>Two of 15 miles each.</v>
      </c>
      <c r="Q141" s="185" t="str">
        <f>IF(Cycling!R25="","",Cycling!R25)</f>
        <v/>
      </c>
      <c r="R141" s="2"/>
      <c r="S141" s="2"/>
      <c r="T141" s="313"/>
      <c r="U141" s="290"/>
      <c r="V141" s="314"/>
      <c r="W141" s="2"/>
      <c r="X141" s="2"/>
      <c r="Y141" s="109"/>
      <c r="Z141" s="181"/>
      <c r="AA141" s="98"/>
      <c r="AB141" s="2"/>
      <c r="AC141" s="2"/>
      <c r="AD141" s="291"/>
      <c r="AE141" s="183" t="str">
        <f>'Personal Fitness'!C43</f>
        <v>Body Composition - shoulders.</v>
      </c>
      <c r="AF141" s="187" t="str">
        <f>IF('Personal Fitness'!R43="","",'Personal Fitness'!R43)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IF(Communication!R20="","",Communication!R20)</f>
        <v/>
      </c>
      <c r="N142" s="2"/>
      <c r="O142" s="184" t="str">
        <f>Cycling!B26</f>
        <v>c</v>
      </c>
      <c r="P142" s="198" t="str">
        <f>Cycling!C26</f>
        <v>Two of 25 miles each.</v>
      </c>
      <c r="Q142" s="185" t="str">
        <f>IF(Cycling!R26="","",Cycling!R26)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Science'!R38="","",'Environmental Science'!R38)</f>
        <v/>
      </c>
      <c r="W142" s="2"/>
      <c r="X142" s="2"/>
      <c r="Y142" s="109"/>
      <c r="Z142" s="181"/>
      <c r="AA142" s="98"/>
      <c r="AB142" s="2"/>
      <c r="AC142" s="2"/>
      <c r="AD142" s="291"/>
      <c r="AE142" s="183" t="str">
        <f>'Personal Fitness'!C44</f>
        <v>Body Composition - chest.</v>
      </c>
      <c r="AF142" s="187" t="str">
        <f>IF('Personal Fitness'!R44="","",'Personal Fitness'!R44)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IF(Cycling!R27="","",Cycling!R27)</f>
        <v/>
      </c>
      <c r="R143" s="2"/>
      <c r="S143" s="2"/>
      <c r="T143" s="313"/>
      <c r="U143" s="290"/>
      <c r="V143" s="314"/>
      <c r="W143" s="2"/>
      <c r="X143" s="2"/>
      <c r="Y143" s="109"/>
      <c r="Z143" s="181"/>
      <c r="AA143" s="98"/>
      <c r="AB143" s="2"/>
      <c r="AC143" s="2"/>
      <c r="AD143" s="291"/>
      <c r="AE143" s="183" t="str">
        <f>'Personal Fitness'!C45</f>
        <v>Body Composition - abdomen.</v>
      </c>
      <c r="AF143" s="187" t="str">
        <f>IF('Personal Fitness'!R45="","",'Personal Fitness'!R45)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Nation'!R10="", "", 'Citizenship in the Nation'!R10)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IF(Cycling!R28="","",Cycling!R28)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Fitness'!R46="","",'Personal Fitness'!R46)</f>
        <v/>
      </c>
      <c r="AG144" s="2"/>
      <c r="AH144" s="2"/>
      <c r="AI144" s="186"/>
      <c r="AJ144" s="183" t="str">
        <f>Sustainability!C21</f>
        <v>Stuff</v>
      </c>
      <c r="AK144" s="187" t="str">
        <f>IF(Sustainability!R21="","",Sustainability!R21)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Science'!R39="","",'Environmental Science'!R39)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Fitness'!R47="","",'Personal Fitness'!R47)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IF(Sustainability!R22="","",Sustainability!R22)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IF(Cycling!R29="","",Cycling!R29)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Nation'!R11="", "", 'Citizenship in the Nation'!R11)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Nation'!R12="", "", 'Citizenship in the Nation'!R12)</f>
        <v/>
      </c>
      <c r="H148" s="2"/>
      <c r="I148" s="2"/>
      <c r="J148" s="168"/>
      <c r="K148" s="35"/>
      <c r="L148" s="98"/>
      <c r="N148" s="2"/>
      <c r="O148" s="184" t="str">
        <f>Cycling!B30</f>
        <v>7B</v>
      </c>
      <c r="P148" s="183" t="str">
        <f>Cycling!C30</f>
        <v>Mountain Biking</v>
      </c>
      <c r="Q148" s="185" t="str">
        <f>IF(Cycling!R30="","",Cycling!R30)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Science'!R40="","",'Environmental Science'!R40)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IF(Sustainability!R23="","",Sustainability!R23)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Nation'!R13="", "", 'Citizenship in the Nation'!R13)</f>
        <v/>
      </c>
      <c r="H149" s="2"/>
      <c r="I149" s="2"/>
      <c r="J149" s="168"/>
      <c r="K149" s="35"/>
      <c r="L149" s="98"/>
      <c r="N149" s="2"/>
      <c r="O149" s="184">
        <f>Cycling!B31</f>
        <v>1</v>
      </c>
      <c r="P149" s="188" t="str">
        <f>Cycling!C31</f>
        <v>Take a trail ride with your counselor and demonstrate the following:</v>
      </c>
      <c r="Q149" s="185" t="str">
        <f>IF(Cycling!R31="","",Cycling!R31)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Fitness'!R48="","",'Personal Fitness'!R48)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Nation'!R14="", "", 'Citizenship in the Nation'!R14)</f>
        <v/>
      </c>
      <c r="H150" s="2"/>
      <c r="I150" s="2"/>
      <c r="J150" s="168"/>
      <c r="K150" s="35"/>
      <c r="L150" s="98"/>
      <c r="N150" s="2"/>
      <c r="O150" s="184" t="str">
        <f>Cycling!B32</f>
        <v>a</v>
      </c>
      <c r="P150" s="198" t="str">
        <f>Cycling!C32</f>
        <v>Properly mount, pedal, and brake, including emergency stops.</v>
      </c>
      <c r="Q150" s="185" t="str">
        <f>IF(Cycling!R32="","",Cycling!R32)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IF(Sustainability!R24="","",Sustainability!R24)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Nation'!R15="", "", 'Citizenship in the Nation'!R15)</f>
        <v/>
      </c>
      <c r="H151" s="2"/>
      <c r="I151" s="2"/>
      <c r="J151" s="168"/>
      <c r="K151" s="35"/>
      <c r="L151" s="98"/>
      <c r="N151" s="2"/>
      <c r="O151" s="184" t="str">
        <f>Cycling!B33</f>
        <v>b</v>
      </c>
      <c r="P151" s="198" t="str">
        <f>Cycling!C33</f>
        <v>Show shifting skills as applicable to climbs and obstacles.</v>
      </c>
      <c r="Q151" s="185" t="str">
        <f>IF(Cycling!R33="","",Cycling!R33)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Science'!R41="","",'Environmental Science'!R41)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Nation'!R16="", "", 'Citizenship in the Nation'!R16)</f>
        <v/>
      </c>
      <c r="H152" s="2"/>
      <c r="I152" s="2"/>
      <c r="J152" s="168"/>
      <c r="K152" s="35"/>
      <c r="L152" s="98"/>
      <c r="N152" s="2"/>
      <c r="O152" s="184" t="str">
        <f>Cycling!B34</f>
        <v>c</v>
      </c>
      <c r="P152" s="198" t="str">
        <f>Cycling!C34</f>
        <v>Show proper trail etiquette to hikers and other cyclists, including when to yield the right-of-way.</v>
      </c>
      <c r="Q152" s="185" t="str">
        <f>IF(Cycling!R34="","",Cycling!R34)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Nation'!R17="", "", 'Citizenship in the Nation'!R17)</f>
        <v/>
      </c>
      <c r="H153" s="2"/>
      <c r="I153" s="2"/>
      <c r="J153" s="168"/>
      <c r="K153" s="35"/>
      <c r="L153" s="98"/>
      <c r="N153" s="2"/>
      <c r="O153" s="184" t="str">
        <f>Cycling!B35</f>
        <v>d</v>
      </c>
      <c r="P153" s="198" t="str">
        <f>Cycling!C35</f>
        <v>Show proper technique for riding up and down hills.</v>
      </c>
      <c r="Q153" s="185" t="str">
        <f>IF(Cycling!R35="","",Cycling!R35)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IF(Cycling!R36="","",Cycling!R36)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Science'!R42="","",'Environmental Science'!R42)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IF(Cycling!R37="","",Cycling!R37)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Science'!R43="","",'Environmental Science'!R43)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Nation'!R18="", "", 'Citizenship in the Nation'!R18)</f>
        <v/>
      </c>
      <c r="H157" s="2"/>
      <c r="I157" s="2"/>
      <c r="J157" s="168"/>
      <c r="K157" s="35"/>
      <c r="L157" s="98"/>
      <c r="N157" s="2"/>
      <c r="O157" s="184">
        <f>Cycling!B38</f>
        <v>2</v>
      </c>
      <c r="P157" s="188" t="str">
        <f>Cycling!C38</f>
        <v>Describe the rules of trail riding, including how to know when a trail is unsuitable for riding.</v>
      </c>
      <c r="Q157" s="185" t="str">
        <f>IF(Cycling!R38="","",Cycling!R38)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Fitness'!R49="","",'Personal Fitness'!R49)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Nation'!R19="", "", 'Citizenship in the Nation'!R19)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IF(Cycling!R39="","",Cycling!R39)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IF(Cycling!R40="","",Cycling!R40)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Science'!R44="","",'Environmental Science'!R44)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IF(Cycling!R41="","",Cycling!R41)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IF(Cycling!R42="","",Cycling!R42)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IF(Cycling!R43="","",Cycling!R43)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indexed="29"/>
  </sheetPr>
  <dimension ref="A1:AV180"/>
  <sheetViews>
    <sheetView showGridLines="0" view="pageBreakPreview" zoomScaleNormal="85" zoomScaleSheetLayoutView="100" zoomScalePageLayoutView="55" workbookViewId="0" xr3:uid="{8CA7FA36-F026-53D8-85D7-7434F22EA588}">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(2014)'!S3="", "", 'Camping (2014)'!S3)</f>
        <v/>
      </c>
      <c r="H3" s="63"/>
      <c r="I3" s="63"/>
      <c r="J3" s="297">
        <f>'Citizenship in the World'!B3</f>
        <v>1</v>
      </c>
      <c r="K3" s="296" t="str">
        <f>'Citizenship in the World'!C3</f>
        <v>Explain what citizenship in the world means to you and what you think it takes to be a good world citizen.</v>
      </c>
      <c r="L3" s="298" t="str">
        <f>IF('Citizenship in the World'!S3="","",'Citizenship in the World'!S3)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IF(Cooking!S3="","",Cooking!S3)</f>
        <v/>
      </c>
      <c r="R3" s="63"/>
      <c r="S3" s="63"/>
      <c r="T3" s="184">
        <f>'Emergency Prepedness'!B3</f>
        <v>1</v>
      </c>
      <c r="U3" s="183" t="str">
        <f>'Emergency Prepedness'!C3</f>
        <v>Earn the First Aid merit badge.</v>
      </c>
      <c r="V3" s="185" t="str">
        <f>IF('Emergency Prepedness'!S3="","",'Emergency Prepedness'!S3)</f>
        <v/>
      </c>
      <c r="W3" s="63"/>
      <c r="X3" s="63"/>
      <c r="Y3" s="184" t="str">
        <f>'Environmental Science'!B45</f>
        <v>G3</v>
      </c>
      <c r="Z3" s="183" t="str">
        <f>'Environmental Science'!C45</f>
        <v>Hive a swarm OR divide at least one colony of honey bees.  Explain how a hive is constructed.</v>
      </c>
      <c r="AA3" s="185" t="str">
        <f>IF('Environmental Science'!S45="","",'Environmental Science'!S45)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(2016)'!S3="","",'Hiking (2016)'!S3)</f>
        <v/>
      </c>
      <c r="AG3" s="63"/>
      <c r="AH3" s="63"/>
      <c r="AI3" s="186" t="str">
        <f>'Personal Management'!B3</f>
        <v>1a.</v>
      </c>
      <c r="AJ3" s="183" t="str">
        <f>'Personal Management'!C3</f>
        <v>Choose an item that your family might want to purchase that is considered a major expense.</v>
      </c>
      <c r="AK3" s="187" t="str">
        <f>IF('Personal Management'!S3="","",'Personal Management'!S3)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Prepedness'!S4="","",'Emergency Prepedness'!S4)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Science'!S46="","",'Environmental Science'!S46)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Management'!S4="","",'Personal Management'!S4)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(2014)'!S4="", "", 'Camping (2014)'!S4)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World'!S4="","",'Citizenship in the World'!S4)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(2016)'!S4="","",'Hiking (2016)'!S4)</f>
        <v/>
      </c>
      <c r="AG5" s="63"/>
      <c r="AH5" s="63"/>
      <c r="AI5" s="186" t="str">
        <f>'Personal Management'!B5</f>
        <v>i</v>
      </c>
      <c r="AJ5" s="188" t="str">
        <f>'Personal Management'!C5</f>
        <v>Discuss the plan with your merit badge counselor.</v>
      </c>
      <c r="AK5" s="187" t="str">
        <f>IF('Personal Management'!S5="","",'Personal Management'!S5)</f>
        <v/>
      </c>
      <c r="AL5" s="63"/>
      <c r="AM5" s="63"/>
      <c r="AN5" s="291"/>
      <c r="AO5" s="290"/>
      <c r="AP5" s="292"/>
      <c r="AQ5" s="63"/>
    </row>
    <row r="6" spans="1:43" ht="12.75" customHeight="1" x14ac:dyDescent="0.15">
      <c r="A6" s="71" t="s">
        <v>80</v>
      </c>
      <c r="B6" s="178" t="s">
        <v>15</v>
      </c>
      <c r="C6" s="72" t="str">
        <f>'Camping (2014)'!S2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IF(Cooking!S4="","",Cooking!S4)</f>
        <v/>
      </c>
      <c r="R6" s="78"/>
      <c r="S6" s="78"/>
      <c r="T6" s="184" t="str">
        <f>'Emergency Prepedness'!B5</f>
        <v>i</v>
      </c>
      <c r="U6" s="188" t="str">
        <f>'Emergency Prepedness'!C5</f>
        <v>Prepare for emergency situations.</v>
      </c>
      <c r="V6" s="185" t="str">
        <f>IF('Emergency Prepedness'!S5="","",'Emergency Prepedness'!S5)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Science'!S47="","",'Environmental Science'!S47)</f>
        <v/>
      </c>
      <c r="AB6" s="78"/>
      <c r="AC6" s="78"/>
      <c r="AD6" s="291"/>
      <c r="AE6" s="290"/>
      <c r="AF6" s="292"/>
      <c r="AG6" s="78"/>
      <c r="AH6" s="78"/>
      <c r="AI6" s="186" t="str">
        <f>'Personal Management'!B6</f>
        <v>ii</v>
      </c>
      <c r="AJ6" s="188" t="str">
        <f>'Personal Management'!C6</f>
        <v>Discuss the plan with your family.</v>
      </c>
      <c r="AK6" s="187" t="str">
        <f>IF('Personal Management'!S6="","",'Personal Management'!S6)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Community'!S2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Prepedness'!S6="","",'Emergency Prepedness'!S6)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Management'!S7="","",'Personal Management'!S7)</f>
        <v/>
      </c>
      <c r="AL7" s="78"/>
      <c r="AM7" s="78"/>
      <c r="AN7" s="291"/>
      <c r="AO7" s="315"/>
      <c r="AP7" s="292"/>
      <c r="AQ7" s="78"/>
    </row>
    <row r="8" spans="1:43" ht="12.75" customHeight="1" x14ac:dyDescent="0.15">
      <c r="A8" s="71" t="s">
        <v>76</v>
      </c>
      <c r="B8" s="178" t="s">
        <v>35</v>
      </c>
      <c r="C8" s="72" t="str">
        <f>'Citizenship in the Nation'!S2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(2014)'!S5="", "", 'Camping (2014)'!S5)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World'!S5="","",'Citizenship in the World'!S5)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IF(Cooking!S5="","",Cooking!S5)</f>
        <v/>
      </c>
      <c r="R8" s="78"/>
      <c r="S8" s="78"/>
      <c r="T8" s="184" t="str">
        <f>'Emergency Prepedness'!B7</f>
        <v>iii</v>
      </c>
      <c r="U8" s="188" t="str">
        <f>'Emergency Prepedness'!C7</f>
        <v>Recover from emergency situations.</v>
      </c>
      <c r="V8" s="185" t="str">
        <f>IF('Emergency Prepedness'!S7="","",'Emergency Prepedness'!S7)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(2016)'!S5="","",'Hiking (2016)'!S5)</f>
        <v/>
      </c>
      <c r="AG8" s="78"/>
      <c r="AH8" s="78"/>
      <c r="AI8" s="186" t="str">
        <f>'Personal Management'!B8</f>
        <v>1c</v>
      </c>
      <c r="AJ8" s="183" t="str">
        <f>'Personal Management'!C8</f>
        <v>Develop a written shopping strategy for the purchase identified in requirement 1a.</v>
      </c>
      <c r="AK8" s="187" t="str">
        <f>IF('Personal Management'!S8="","",'Personal Management'!S8)</f>
        <v/>
      </c>
      <c r="AL8" s="78"/>
      <c r="AM8" s="78"/>
      <c r="AN8" s="291"/>
      <c r="AO8" s="315"/>
      <c r="AP8" s="292"/>
      <c r="AQ8" s="78"/>
    </row>
    <row r="9" spans="1:43" ht="12.75" customHeight="1" x14ac:dyDescent="0.15">
      <c r="A9" s="71" t="s">
        <v>81</v>
      </c>
      <c r="B9" s="178" t="s">
        <v>38</v>
      </c>
      <c r="C9" s="72" t="str">
        <f>'Citizenship in the World'!S2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Prepedness'!S8="","",'Emergency Prepedness'!S8)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Management'!S9="","",'Personal Management'!S9)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Communication!S2</f>
        <v/>
      </c>
      <c r="D10" s="78"/>
      <c r="E10" s="304">
        <f>'Camping (2014)'!B6</f>
        <v>3</v>
      </c>
      <c r="F10" s="300" t="str">
        <f>'Camping (2014)'!C6</f>
        <v>Make a written plan for an overnight trek and show how to get to your camping spot using a topographical map and either a compass OR GPS receiver.</v>
      </c>
      <c r="G10" s="302" t="str">
        <f>IF('Camping (2014)'!S6="", "", 'Camping (2014)'!S6)</f>
        <v/>
      </c>
      <c r="H10" s="78"/>
      <c r="I10" s="78"/>
      <c r="J10" s="297"/>
      <c r="K10" s="296"/>
      <c r="L10" s="298"/>
      <c r="N10" s="78"/>
      <c r="O10" s="313" t="str">
        <f>Cooking!B6</f>
        <v>1d</v>
      </c>
      <c r="P10" s="290" t="str">
        <f>Cooking!C6</f>
        <v>Describe the following food-related illnesses and tell what you can do to help prevent each from happening:</v>
      </c>
      <c r="Q10" s="314" t="str">
        <f>IF(Cooking!S6="","",Cooking!S6)</f>
        <v/>
      </c>
      <c r="R10" s="78"/>
      <c r="S10" s="78"/>
      <c r="T10" s="184" t="str">
        <f>'Emergency Prepedness'!B9</f>
        <v>v</v>
      </c>
      <c r="U10" s="188" t="str">
        <f>'Emergency Prepedness'!C9</f>
        <v>Mitigate losses in emergency situations.</v>
      </c>
      <c r="V10" s="185" t="str">
        <f>IF('Emergency Prepedness'!S9="","",'Emergency Prepedness'!S9)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Science'!S48="","",'Environmental Science'!S48)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Management'!S10="","",'Personal Management'!S10)</f>
        <v/>
      </c>
      <c r="AL10" s="78"/>
      <c r="AM10" s="78"/>
      <c r="AN10" s="291"/>
      <c r="AO10" s="315"/>
      <c r="AP10" s="292"/>
      <c r="AQ10" s="78"/>
    </row>
    <row r="11" spans="1:43" ht="12.75" customHeight="1" x14ac:dyDescent="0.15">
      <c r="A11" s="71" t="s">
        <v>3</v>
      </c>
      <c r="B11" s="178" t="s">
        <v>808</v>
      </c>
      <c r="C11" s="72" t="str">
        <f>Cooking!S2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World'!S6="","",'Citizenship in the World'!S6)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Prepedness'!S10="","",'Emergency Prepedness'!S10)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(2016)'!S6="","",'Hiking (2016)'!S6)</f>
        <v/>
      </c>
      <c r="AG11" s="78"/>
      <c r="AH11" s="78"/>
      <c r="AI11" s="291"/>
      <c r="AJ11" s="315"/>
      <c r="AK11" s="292"/>
      <c r="AL11" s="78"/>
      <c r="AM11" s="78"/>
      <c r="AN11" s="291"/>
      <c r="AO11" s="315"/>
      <c r="AP11" s="292"/>
      <c r="AQ11" s="78"/>
    </row>
    <row r="12" spans="1:43" ht="12.75" customHeight="1" x14ac:dyDescent="0.15">
      <c r="A12" s="71" t="s">
        <v>85</v>
      </c>
      <c r="B12" s="178" t="s">
        <v>26</v>
      </c>
      <c r="C12" s="72" t="str">
        <f>Cycling!S2</f>
        <v/>
      </c>
      <c r="D12" s="78"/>
      <c r="E12" s="297" t="str">
        <f>'Camping (2014)'!B7</f>
        <v>4a</v>
      </c>
      <c r="F12" s="296" t="str">
        <f>'Camping (2014)'!C7</f>
        <v>Make a duty roster showing how your patrol is organized for an actual overnight campout.  List assignments for each member.</v>
      </c>
      <c r="G12" s="298" t="str">
        <f>IF('Camping (2014)'!S7="", "", 'Camping (2014)'!S7)</f>
        <v/>
      </c>
      <c r="H12" s="78"/>
      <c r="I12" s="78"/>
      <c r="J12" s="297"/>
      <c r="K12" s="296"/>
      <c r="L12" s="298"/>
      <c r="N12" s="78"/>
      <c r="O12" s="313"/>
      <c r="P12" s="188" t="str">
        <f>Cooking!C7</f>
        <v>1) Salmonella</v>
      </c>
      <c r="Q12" s="185" t="str">
        <f>IF(Cooking!S7="","",Cooking!S7)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Prepedness'!S2</f>
        <v/>
      </c>
      <c r="D13" s="78"/>
      <c r="E13" s="297"/>
      <c r="F13" s="296"/>
      <c r="G13" s="298"/>
      <c r="H13" s="78"/>
      <c r="I13" s="78"/>
      <c r="J13" s="190">
        <f>'Citizenship in the World'!B7</f>
        <v>4</v>
      </c>
      <c r="K13" s="189" t="str">
        <f>'Citizenship in the World'!C7</f>
        <v>Do TWO of the following</v>
      </c>
      <c r="L13" s="191" t="str">
        <f>IF('Citizenship in the World'!S7="","",'Citizenship in the World'!S7)</f>
        <v/>
      </c>
      <c r="N13" s="78"/>
      <c r="O13" s="313"/>
      <c r="P13" s="188" t="str">
        <f>Cooking!C8</f>
        <v>2) Staphylococcal aureus (staph)</v>
      </c>
      <c r="Q13" s="185" t="str">
        <f>IF(Cooking!S8="","",Cooking!S8)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Management'!S11="","",'Personal Management'!S11)</f>
        <v/>
      </c>
      <c r="AL13" s="78"/>
      <c r="AM13" s="78"/>
      <c r="AN13" s="291"/>
      <c r="AO13" s="315"/>
      <c r="AP13" s="292"/>
      <c r="AQ13" s="78"/>
    </row>
    <row r="14" spans="1:43" ht="12.75" customHeight="1" x14ac:dyDescent="0.15">
      <c r="A14" s="71" t="s">
        <v>97</v>
      </c>
      <c r="B14" s="178" t="s">
        <v>28</v>
      </c>
      <c r="C14" s="72" t="str">
        <f>'Environmental Science'!S2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(2014)'!S8="", "", 'Camping (2014)'!S8)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World'!S8="","",'Citizenship in the World'!S8)</f>
        <v/>
      </c>
      <c r="N14" s="78"/>
      <c r="O14" s="313"/>
      <c r="P14" s="188" t="str">
        <f>Cooking!C9</f>
        <v>3) Escherichia coli (E. coli)</v>
      </c>
      <c r="Q14" s="185" t="str">
        <f>IF(Cooking!S9="","",Cooking!S9)</f>
        <v/>
      </c>
      <c r="R14" s="78"/>
      <c r="S14" s="78"/>
      <c r="T14" s="184" t="str">
        <f>'Emergency Prepedness'!B11</f>
        <v>i</v>
      </c>
      <c r="U14" s="188" t="str">
        <f>'Emergency Prepedness'!C11</f>
        <v>Home kitchen fire.</v>
      </c>
      <c r="V14" s="185" t="str">
        <f>IF('Emergency Prepedness'!S11="","",'Emergency Prepedness'!S11)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Life'!S2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World'!S9="","",'Citizenship in the World'!S9)</f>
        <v/>
      </c>
      <c r="N15" s="78"/>
      <c r="O15" s="313"/>
      <c r="P15" s="188" t="str">
        <f>Cooking!C10</f>
        <v>4) Clostridium botulinum (Botulism)</v>
      </c>
      <c r="Q15" s="185" t="str">
        <f>IF(Cooking!S10="","",Cooking!S10)</f>
        <v/>
      </c>
      <c r="R15" s="78"/>
      <c r="S15" s="78"/>
      <c r="T15" s="184" t="str">
        <f>'Emergency Prepedness'!B12</f>
        <v>ii</v>
      </c>
      <c r="U15" s="188" t="str">
        <f>'Emergency Prepedness'!C12</f>
        <v>Home basement/storage room/garage fire.</v>
      </c>
      <c r="V15" s="185" t="str">
        <f>IF('Emergency Prepedness'!S12="","",'Emergency Prepedness'!S12)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(2016)'!S7="","",'Hiking (2016)'!S7)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Aid'!S2</f>
        <v/>
      </c>
      <c r="D16" s="78"/>
      <c r="E16" s="297" t="str">
        <f>'Camping (2014)'!B9</f>
        <v>5a</v>
      </c>
      <c r="F16" s="296" t="str">
        <f>'Camping (2014)'!C9</f>
        <v>Prepare a list of clothing you would need for overnight campouts in both warm and cold weather.  Explain the term "layering".</v>
      </c>
      <c r="G16" s="298" t="str">
        <f>IF('Camping (2014)'!S9="", "", 'Camping (2014)'!S9)</f>
        <v/>
      </c>
      <c r="H16" s="78"/>
      <c r="I16" s="78"/>
      <c r="J16" s="297"/>
      <c r="K16" s="306"/>
      <c r="L16" s="298"/>
      <c r="N16" s="78"/>
      <c r="O16" s="313"/>
      <c r="P16" s="188" t="str">
        <f>Cooking!C11</f>
        <v>5) Campylobacter jejuni</v>
      </c>
      <c r="Q16" s="185" t="str">
        <f>IF(Cooking!S11="","",Cooking!S11)</f>
        <v/>
      </c>
      <c r="R16" s="78"/>
      <c r="S16" s="78"/>
      <c r="T16" s="184" t="str">
        <f>'Emergency Prepedness'!B13</f>
        <v>iii</v>
      </c>
      <c r="U16" s="188" t="str">
        <f>'Emergency Prepedness'!C13</f>
        <v>Explosion in the home.</v>
      </c>
      <c r="V16" s="185" t="str">
        <f>IF('Emergency Prepedness'!S13="","",'Emergency Prepedness'!S13)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Science'!S49="","",'Environmental Science'!S49)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(2016)'!S2</f>
        <v/>
      </c>
      <c r="D17" s="63"/>
      <c r="E17" s="297"/>
      <c r="F17" s="296"/>
      <c r="G17" s="298"/>
      <c r="H17" s="63"/>
      <c r="I17" s="63"/>
      <c r="J17" s="297"/>
      <c r="K17" s="306"/>
      <c r="L17" s="298"/>
      <c r="N17" s="63"/>
      <c r="O17" s="313"/>
      <c r="P17" s="188" t="str">
        <f>Cooking!C12</f>
        <v>6) Hepatitis</v>
      </c>
      <c r="Q17" s="185" t="str">
        <f>IF(Cooking!S12="","",Cooking!S12)</f>
        <v/>
      </c>
      <c r="R17" s="63"/>
      <c r="S17" s="63"/>
      <c r="T17" s="184" t="str">
        <f>'Emergency Prepedness'!B14</f>
        <v>iv</v>
      </c>
      <c r="U17" s="188" t="str">
        <f>'Emergency Prepedness'!C14</f>
        <v>Automobile crash.</v>
      </c>
      <c r="V17" s="185" t="str">
        <f>IF('Emergency Prepedness'!S14="","",'Emergency Prepedness'!S14)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Management'!S12="","",'Personal Management'!S12)</f>
        <v/>
      </c>
      <c r="AL17" s="63"/>
      <c r="AM17" s="63"/>
      <c r="AN17" s="291"/>
      <c r="AO17" s="315"/>
      <c r="AP17" s="292"/>
      <c r="AQ17" s="63"/>
    </row>
    <row r="18" spans="1:48" ht="12.75" customHeight="1" x14ac:dyDescent="0.15">
      <c r="A18" s="71" t="s">
        <v>92</v>
      </c>
      <c r="B18" s="178" t="s">
        <v>22</v>
      </c>
      <c r="C18" s="72" t="str">
        <f>Lifesaving!S2</f>
        <v/>
      </c>
      <c r="D18" s="63"/>
      <c r="E18" s="297" t="str">
        <f>'Camping (2014)'!B10</f>
        <v>5b</v>
      </c>
      <c r="F18" s="296" t="str">
        <f>'Camping (2014)'!C10</f>
        <v>Discuss the footwear for different kinds of weather and how the right footwear is important for protecting your feet.</v>
      </c>
      <c r="G18" s="298" t="str">
        <f>IF('Camping (2014)'!S10="", "", 'Camping (2014)'!S10)</f>
        <v/>
      </c>
      <c r="H18" s="63"/>
      <c r="I18" s="63"/>
      <c r="J18" s="297"/>
      <c r="K18" s="306"/>
      <c r="L18" s="298"/>
      <c r="N18" s="63"/>
      <c r="O18" s="313"/>
      <c r="P18" s="188" t="str">
        <f>Cooking!C13</f>
        <v>7) Listeria monocytogenes</v>
      </c>
      <c r="Q18" s="185" t="str">
        <f>IF(Cooking!S13="","",Cooking!S13)</f>
        <v/>
      </c>
      <c r="R18" s="63"/>
      <c r="S18" s="63"/>
      <c r="T18" s="184" t="str">
        <f>'Emergency Prepedness'!B15</f>
        <v>v</v>
      </c>
      <c r="U18" s="188" t="str">
        <f>'Emergency Prepedness'!C15</f>
        <v>Food-borne disease (food poisoning).</v>
      </c>
      <c r="V18" s="185" t="str">
        <f>IF('Emergency Prepedness'!S15="","",'Emergency Prepedness'!S15)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Science'!S50="","",'Environmental Science'!S50)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(2016)'!S8="","",'Hiking (2016)'!S8)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Fitness'!S2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World'!S10="","",'Citizenship in the World'!S10)</f>
        <v/>
      </c>
      <c r="N19" s="63"/>
      <c r="O19" s="313"/>
      <c r="P19" s="188" t="str">
        <f>Cooking!C14</f>
        <v>8) Cryptosporidium</v>
      </c>
      <c r="Q19" s="185" t="str">
        <f>IF(Cooking!S14="","",Cooking!S14)</f>
        <v/>
      </c>
      <c r="R19" s="63"/>
      <c r="S19" s="63"/>
      <c r="T19" s="184" t="str">
        <f>'Emergency Prepedness'!B16</f>
        <v>vi</v>
      </c>
      <c r="U19" s="188" t="str">
        <f>'Emergency Prepedness'!C16</f>
        <v>Fire or explosion in a public place.</v>
      </c>
      <c r="V19" s="185" t="str">
        <f>IF('Emergency Prepedness'!S16="","",'Emergency Prepedness'!S16)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Management'!S2</f>
        <v/>
      </c>
      <c r="D20" s="63"/>
      <c r="E20" s="190" t="str">
        <f>'Camping (2014)'!B11</f>
        <v>5c</v>
      </c>
      <c r="F20" s="189" t="str">
        <f>'Camping (2014)'!C11</f>
        <v>Explain the proper care and storage of camping equipment.</v>
      </c>
      <c r="G20" s="191" t="str">
        <f>IF('Camping (2014)'!S11="", "", 'Camping (2014)'!S11)</f>
        <v/>
      </c>
      <c r="H20" s="63"/>
      <c r="I20" s="63"/>
      <c r="J20" s="297"/>
      <c r="K20" s="306"/>
      <c r="L20" s="298"/>
      <c r="N20" s="63"/>
      <c r="O20" s="313"/>
      <c r="P20" s="188" t="str">
        <f>Cooking!C15</f>
        <v>9) Norovirus</v>
      </c>
      <c r="Q20" s="185" t="str">
        <f>IF(Cooking!S15="","",Cooking!S15)</f>
        <v/>
      </c>
      <c r="R20" s="63"/>
      <c r="S20" s="63"/>
      <c r="T20" s="184" t="str">
        <f>'Emergency Prepedness'!B17</f>
        <v>vii</v>
      </c>
      <c r="U20" s="188" t="str">
        <f>'Emergency Prepedness'!C17</f>
        <v>Vehicle stalled in the desert.</v>
      </c>
      <c r="V20" s="185" t="str">
        <f>IF('Emergency Prepedness'!S17="","",'Emergency Prepedness'!S17)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Management'!S13="","",'Personal Management'!S13)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Sustainability!S2</f>
        <v/>
      </c>
      <c r="D21" s="63"/>
      <c r="E21" s="194" t="str">
        <f>'Camping (2014)'!B12</f>
        <v>5d</v>
      </c>
      <c r="F21" s="192" t="str">
        <f>'Camping (2014)'!C12</f>
        <v>List the outdoor essentials necessary for any campout, and explain why each item is needed.</v>
      </c>
      <c r="G21" s="193" t="str">
        <f>IF('Camping (2014)'!S12="", "", 'Camping (2014)'!S12)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IF(Cooking!S16="","",Cooking!S16)</f>
        <v/>
      </c>
      <c r="R21" s="63"/>
      <c r="S21" s="63"/>
      <c r="T21" s="184" t="str">
        <f>'Emergency Prepedness'!B18</f>
        <v>viii</v>
      </c>
      <c r="U21" s="188" t="str">
        <f>'Emergency Prepedness'!C18</f>
        <v>Vehicle trapped in a blizzard.</v>
      </c>
      <c r="V21" s="185" t="str">
        <f>IF('Emergency Prepedness'!S18="","",'Emergency Prepedness'!S18)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(2016)'!S9="","",'Hiking (2016)'!S9)</f>
        <v/>
      </c>
      <c r="AG21" s="63"/>
      <c r="AH21" s="63"/>
      <c r="AI21" s="186" t="str">
        <f>'Personal Management'!B14</f>
        <v>a</v>
      </c>
      <c r="AJ21" s="188" t="str">
        <f>'Personal Management'!C14</f>
        <v>The emotions you feel when you receive money.</v>
      </c>
      <c r="AK21" s="187" t="str">
        <f>IF('Personal Management'!S14="","",'Personal Management'!S14)</f>
        <v/>
      </c>
      <c r="AL21" s="63"/>
      <c r="AM21" s="63"/>
      <c r="AN21" s="291"/>
      <c r="AO21" s="315"/>
      <c r="AP21" s="292"/>
      <c r="AQ21" s="63"/>
    </row>
    <row r="22" spans="1:48" ht="12.75" customHeight="1" x14ac:dyDescent="0.15">
      <c r="A22" s="71" t="s">
        <v>89</v>
      </c>
      <c r="B22" s="178" t="s">
        <v>88</v>
      </c>
      <c r="C22" s="72" t="str">
        <f>Swimming!S2</f>
        <v/>
      </c>
      <c r="D22" s="73"/>
      <c r="E22" s="297" t="str">
        <f>'Camping (2014)'!B13</f>
        <v>5e</v>
      </c>
      <c r="F22" s="296" t="str">
        <f>'Camping (2014)'!C13</f>
        <v>Present yourself to your Scoutmaster with your pack for inspection.  Be correctly clothed and equipped for an overnight campout.</v>
      </c>
      <c r="G22" s="298" t="str">
        <f>IF('Camping (2014)'!S13="", "", 'Camping (2014)'!S13)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Prepedness'!S19="","",'Emergency Prepedness'!S19)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Management'!S15="","",'Personal Management'!S15)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IF(Cooking!S17="","",Cooking!S17)</f>
        <v/>
      </c>
      <c r="R23" s="74"/>
      <c r="S23" s="74"/>
      <c r="T23" s="184" t="str">
        <f>'Emergency Prepedness'!B20</f>
        <v>x</v>
      </c>
      <c r="U23" s="188" t="str">
        <f>'Emergency Prepedness'!C20</f>
        <v>Mountain/backcountry accident.</v>
      </c>
      <c r="V23" s="185" t="str">
        <f>IF('Emergency Prepedness'!S20="","",'Emergency Prepedness'!S20)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Management'!S16="","",'Personal Management'!S16)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(2014)'!S14="", "", 'Camping (2014)'!S14)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Prepedness'!S21="","",'Emergency Prepedness'!S21)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Life'!S3="","",'Family Life'!S3)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IF(Cooking!S18="","",Cooking!S18)</f>
        <v/>
      </c>
      <c r="R25" s="78"/>
      <c r="S25" s="78"/>
      <c r="T25" s="184" t="str">
        <f>'Emergency Prepedness'!B22</f>
        <v>xii</v>
      </c>
      <c r="U25" s="188" t="str">
        <f>'Emergency Prepedness'!C22</f>
        <v>Gas leak in a home or a building.</v>
      </c>
      <c r="V25" s="185" t="str">
        <f>IF('Emergency Prepedness'!S22="","",'Emergency Prepedness'!S22)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Management'!S17="","",'Personal Management'!S17)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(2014)'!S15="", "", 'Camping (2014)'!S15)</f>
        <v/>
      </c>
      <c r="H26" s="78"/>
      <c r="I26" s="78"/>
      <c r="J26" s="297"/>
      <c r="K26" s="306"/>
      <c r="L26" s="298"/>
      <c r="N26" s="78"/>
      <c r="O26" s="313"/>
      <c r="P26" s="188" t="str">
        <f>Cooking!C19</f>
        <v>2) Vegetables</v>
      </c>
      <c r="Q26" s="185" t="str">
        <f>IF(Cooking!S19="","",Cooking!S19)</f>
        <v/>
      </c>
      <c r="R26" s="78"/>
      <c r="S26" s="78"/>
      <c r="T26" s="184" t="str">
        <f>'Emergency Prepedness'!B23</f>
        <v>xiii</v>
      </c>
      <c r="U26" s="188" t="str">
        <f>'Emergency Prepedness'!C23</f>
        <v>Tornado or hurricane.</v>
      </c>
      <c r="V26" s="185" t="str">
        <f>IF('Emergency Prepedness'!S23="","",'Emergency Prepedness'!S23)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Management'!S18="","",'Personal Management'!S18)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IF(Cooking!S20="","",Cooking!S20)</f>
        <v/>
      </c>
      <c r="R27" s="78"/>
      <c r="S27" s="78"/>
      <c r="T27" s="184" t="str">
        <f>'Emergency Prepedness'!B24</f>
        <v>xiv</v>
      </c>
      <c r="U27" s="188" t="str">
        <f>'Emergency Prepedness'!C24</f>
        <v>Major flood.</v>
      </c>
      <c r="V27" s="185" t="str">
        <f>IF('Emergency Prepedness'!S24="","",'Emergency Prepedness'!S24)</f>
        <v/>
      </c>
      <c r="W27" s="78"/>
      <c r="X27" s="78"/>
      <c r="Y27" s="313">
        <f>'Family Life'!B4</f>
        <v>2</v>
      </c>
      <c r="Z27" s="290" t="str">
        <f>'Family Life'!C4</f>
        <v>List several reasons why you are important to your family and discuss this with your parents or guardians and with your merit badge counselor.</v>
      </c>
      <c r="AA27" s="314" t="str">
        <f>IF('Family Life'!S4="","",'Family Life'!S4)</f>
        <v/>
      </c>
      <c r="AB27" s="78"/>
      <c r="AC27" s="78"/>
      <c r="AD27" s="186" t="str">
        <f>Lifesaving!B3</f>
        <v>1a</v>
      </c>
      <c r="AE27" s="183" t="str">
        <f>Lifesaving!C3</f>
        <v>Complete 2nd Class requirements 5a - 5d, and 1st Class requirements 6a - 6e</v>
      </c>
      <c r="AF27" s="187" t="str">
        <f>IF(Lifesaving!S3="","",Lifesaving!S3)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(2014)'!S16="", "", 'Camping (2014)'!S16)</f>
        <v/>
      </c>
      <c r="H28" s="78"/>
      <c r="I28" s="78"/>
      <c r="J28" s="297"/>
      <c r="K28" s="306"/>
      <c r="L28" s="298"/>
      <c r="N28" s="78"/>
      <c r="O28" s="313"/>
      <c r="P28" s="188" t="str">
        <f>Cooking!C21</f>
        <v>4) Proteins</v>
      </c>
      <c r="Q28" s="185" t="str">
        <f>IF(Cooking!S21="","",Cooking!S21)</f>
        <v/>
      </c>
      <c r="R28" s="78"/>
      <c r="S28" s="78"/>
      <c r="T28" s="184" t="str">
        <f>'Emergency Prepedness'!B25</f>
        <v>xv</v>
      </c>
      <c r="U28" s="188" t="str">
        <f>'Emergency Prepedness'!C25</f>
        <v>Toxic chemical spills and releases.</v>
      </c>
      <c r="V28" s="185" t="str">
        <f>IF('Emergency Prepedness'!S25="","",'Emergency Prepedness'!S25)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IF(Lifesaving!S4="","",Lifesaving!S4)</f>
        <v/>
      </c>
      <c r="AG28" s="78"/>
      <c r="AH28" s="78"/>
      <c r="AI28" s="186" t="str">
        <f>'Personal Management'!B19</f>
        <v>f</v>
      </c>
      <c r="AJ28" s="188" t="str">
        <f>'Personal Management'!C19</f>
        <v>Your understanding of what happens when you put money into a savings account.</v>
      </c>
      <c r="AK28" s="187" t="str">
        <f>IF('Personal Management'!S19="","",'Personal Management'!S19)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(2014)'!S17="", "", 'Camping (2014)'!S17)</f>
        <v/>
      </c>
      <c r="H29" s="78"/>
      <c r="I29" s="78"/>
      <c r="J29" s="190" t="str">
        <f>'Citizenship in the World'!B11</f>
        <v>5a</v>
      </c>
      <c r="K29" s="189" t="str">
        <f>'Citizenship in the World'!C11</f>
        <v>Discuss the differences between constitutional and no constitutional governments.</v>
      </c>
      <c r="L29" s="191" t="str">
        <f>IF('Citizenship in the World'!S11="","",'Citizenship in the World'!S11)</f>
        <v/>
      </c>
      <c r="N29" s="78"/>
      <c r="O29" s="313"/>
      <c r="P29" s="188" t="str">
        <f>Cooking!C22</f>
        <v>5) Dairy</v>
      </c>
      <c r="Q29" s="185" t="str">
        <f>IF(Cooking!S22="","",Cooking!S22)</f>
        <v/>
      </c>
      <c r="R29" s="78"/>
      <c r="S29" s="78"/>
      <c r="T29" s="184" t="str">
        <f>'Emergency Prepedness'!B26</f>
        <v>xvi</v>
      </c>
      <c r="U29" s="188" t="str">
        <f>'Emergency Prepedness'!C26</f>
        <v>Nuclear power plant emergency.</v>
      </c>
      <c r="V29" s="185" t="str">
        <f>IF('Emergency Prepedness'!S26="","",'Emergency Prepedness'!S26)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Life'!S5="","",'Family Life'!S5)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Management'!S20="","",'Personal Management'!S20)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World'!S12="","",'Citizenship in the World'!S12)</f>
        <v/>
      </c>
      <c r="N30" s="78"/>
      <c r="O30" s="184" t="str">
        <f>Cooking!B23</f>
        <v>2b</v>
      </c>
      <c r="P30" s="183" t="str">
        <f>Cooking!C23</f>
        <v>Explain why you should limit your intake of oils and sugars.</v>
      </c>
      <c r="Q30" s="185" t="str">
        <f>IF(Cooking!S23="","",Cooking!S23)</f>
        <v/>
      </c>
      <c r="R30" s="78"/>
      <c r="S30" s="78"/>
      <c r="T30" s="184" t="str">
        <f>'Emergency Prepedness'!B27</f>
        <v>xvii</v>
      </c>
      <c r="U30" s="188" t="str">
        <f>'Emergency Prepedness'!C27</f>
        <v>Avalanche (Snowslide or rockslide).</v>
      </c>
      <c r="V30" s="185" t="str">
        <f>IF('Emergency Prepedness'!S27="","",'Emergency Prepedness'!S27)</f>
        <v/>
      </c>
      <c r="W30" s="78"/>
      <c r="X30" s="78"/>
      <c r="Y30" s="313"/>
      <c r="Z30" s="290"/>
      <c r="AA30" s="314"/>
      <c r="AB30" s="78"/>
      <c r="AC30" s="78"/>
      <c r="AD30" s="186">
        <f>Lifesaving!B5</f>
        <v>2</v>
      </c>
      <c r="AE30" s="183" t="str">
        <f>Lifesaving!C5</f>
        <v>Explain the following:</v>
      </c>
      <c r="AF30" s="187" t="str">
        <f>IF(Lifesaving!S5="","",Lifesaving!S5)</f>
        <v/>
      </c>
      <c r="AG30" s="78"/>
      <c r="AH30" s="78"/>
      <c r="AI30" s="186" t="str">
        <f>'Personal Management'!B21</f>
        <v>h</v>
      </c>
      <c r="AJ30" s="188" t="str">
        <f>'Personal Management'!C21</f>
        <v>What you can do to better manage your money.</v>
      </c>
      <c r="AK30" s="187" t="str">
        <f>IF('Personal Management'!S21="","",'Personal Management'!S21)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(2014)'!S18="", "", 'Camping (2014)'!S18)</f>
        <v/>
      </c>
      <c r="H31" s="162"/>
      <c r="I31" s="162"/>
      <c r="J31" s="190" t="str">
        <f>'Citizenship in the World'!B13</f>
        <v>5c</v>
      </c>
      <c r="K31" s="189" t="str">
        <f>'Citizenship in the World'!C13</f>
        <v>Show on a world map countries that use each of these five different forms of government</v>
      </c>
      <c r="L31" s="191" t="str">
        <f>IF('Citizenship in the World'!S13="","",'Citizenship in the World'!S13)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IF(Cooking!S24="","",Cooking!S24)</f>
        <v/>
      </c>
      <c r="R31" s="162"/>
      <c r="S31" s="162"/>
      <c r="T31" s="184" t="str">
        <f>'Emergency Prepedness'!B28</f>
        <v>xviii</v>
      </c>
      <c r="U31" s="188" t="str">
        <f>'Emergency Prepedness'!C28</f>
        <v>Violence in a public place.</v>
      </c>
      <c r="V31" s="185" t="str">
        <f>IF('Emergency Prepedness'!S28="","",'Emergency Prepedness'!S28)</f>
        <v/>
      </c>
      <c r="W31" s="162"/>
      <c r="X31" s="162"/>
      <c r="Y31" s="313"/>
      <c r="Z31" s="290"/>
      <c r="AA31" s="314"/>
      <c r="AB31" s="162"/>
      <c r="AC31" s="162"/>
      <c r="AD31" s="186" t="str">
        <f>Lifesaving!B6</f>
        <v>a</v>
      </c>
      <c r="AE31" s="188" t="str">
        <f>Lifesaving!C6</f>
        <v>Common drowning situations and how to prevent them.</v>
      </c>
      <c r="AF31" s="187" t="str">
        <f>IF(Lifesaving!S6="","",Lifesaving!S6)</f>
        <v/>
      </c>
      <c r="AG31" s="162"/>
      <c r="AH31" s="162"/>
      <c r="AI31" s="186" t="str">
        <f>'Personal Management'!B22</f>
        <v>4a</v>
      </c>
      <c r="AJ31" s="183" t="str">
        <f>'Personal Management'!C22</f>
        <v>Explain the differences between saving and investing, including reasons for using one over the other.</v>
      </c>
      <c r="AK31" s="187" t="str">
        <f>IF('Personal Management'!S22="","",'Personal Management'!S22)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World'!S14="","",'Citizenship in the World'!S14)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Prepedness'!S29="","",'Emergency Prepedness'!S29)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Life'!S6="","",'Family Life'!S6)</f>
        <v/>
      </c>
      <c r="AB32" s="162"/>
      <c r="AC32" s="162"/>
      <c r="AD32" s="186" t="str">
        <f>Lifesaving!B7</f>
        <v>b</v>
      </c>
      <c r="AE32" s="188" t="str">
        <f>Lifesaving!C7</f>
        <v>How to identify persons in the water who need assistance.</v>
      </c>
      <c r="AF32" s="187" t="str">
        <f>IF(Lifesaving!S7="","",Lifesaving!S7)</f>
        <v/>
      </c>
      <c r="AG32" s="162"/>
      <c r="AH32" s="162"/>
      <c r="AI32" s="186" t="str">
        <f>'Personal Management'!B23</f>
        <v>4b</v>
      </c>
      <c r="AJ32" s="183" t="str">
        <f>'Personal Management'!C23</f>
        <v>Explain the concepts of return on investment and risk.</v>
      </c>
      <c r="AK32" s="187" t="str">
        <f>IF('Personal Management'!S23="","",'Personal Management'!S23)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World'!S15="","",'Citizenship in the World'!S15)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IF(Lifesaving!S8="","",Lifesaving!S8)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Management'!S24="","",'Personal Management'!S24)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(2014)'!S19="", "", 'Camping (2014)'!S19)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IF(Cooking!S25="","",Cooking!S25)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IF(Lifesaving!S9="","",Lifesaving!S9)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IF(Swimming!S3="","",Swimming!S3)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(2014)'!S20="", "", 'Camping (2014)'!S20)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Life'!S7="","",'Family Life'!S7)</f>
        <v/>
      </c>
      <c r="AB35" s="162"/>
      <c r="AC35" s="162"/>
      <c r="AD35" s="186" t="str">
        <f>Lifesaving!B10</f>
        <v>e</v>
      </c>
      <c r="AE35" s="188" t="str">
        <f>Lifesaving!C10</f>
        <v>Situations for which in-water rescues should not be undertaken.</v>
      </c>
      <c r="AF35" s="187" t="str">
        <f>IF(Lifesaving!S10="","",Lifesaving!S10)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Management'!S25="","",'Personal Management'!S25)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(2014)'!S21="", "", 'Camping (2014)'!S21)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IF(Cooking!S26="","",Cooking!S26)</f>
        <v/>
      </c>
      <c r="R36" s="162"/>
      <c r="S36" s="162"/>
      <c r="T36" s="184">
        <f>'Emergency Prepedness'!B30</f>
        <v>3</v>
      </c>
      <c r="U36" s="183" t="str">
        <f>'Emergency Prepedness'!C30</f>
        <v>Show how you could safely save a person from the following:</v>
      </c>
      <c r="V36" s="185" t="str">
        <f>IF('Emergency Prepedness'!S30="","",'Emergency Prepedness'!S30)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IF(Lifesaving!S11="","",Lifesaving!S11)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IF(Swimming!S4="","",Swimming!S4)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Prepedness'!S31="","",'Emergency Prepedness'!S31)</f>
        <v/>
      </c>
      <c r="W37" s="162"/>
      <c r="X37" s="162"/>
      <c r="Y37" s="184" t="str">
        <f>'Family Life'!B8</f>
        <v>a</v>
      </c>
      <c r="Z37" s="188" t="str">
        <f>'Family Life'!C8</f>
        <v>The objective or goal of the project</v>
      </c>
      <c r="AA37" s="185" t="str">
        <f>IF('Family Life'!S8="","",'Family Life'!S8)</f>
        <v/>
      </c>
      <c r="AB37" s="162"/>
      <c r="AC37" s="162"/>
      <c r="AD37" s="291"/>
      <c r="AE37" s="290"/>
      <c r="AF37" s="292"/>
      <c r="AG37" s="162"/>
      <c r="AH37" s="162"/>
      <c r="AI37" s="186" t="str">
        <f>'Personal Management'!B26</f>
        <v>a</v>
      </c>
      <c r="AJ37" s="188" t="str">
        <f>'Personal Management'!C26</f>
        <v>Current price.</v>
      </c>
      <c r="AK37" s="187" t="str">
        <f>IF('Personal Management'!S26="","",'Personal Management'!S26)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Prepedness'!S32="","",'Emergency Prepedness'!S32)</f>
        <v/>
      </c>
      <c r="W38" s="163"/>
      <c r="X38" s="163"/>
      <c r="Y38" s="184" t="str">
        <f>'Family Life'!B9</f>
        <v>b</v>
      </c>
      <c r="Z38" s="188" t="str">
        <f>'Family Life'!C9</f>
        <v>how individual members of your family participated</v>
      </c>
      <c r="AA38" s="185" t="str">
        <f>IF('Family Life'!S9="","",'Family Life'!S9)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IF(Lifesaving!S12="","",Lifesaving!S12)</f>
        <v/>
      </c>
      <c r="AG38" s="163"/>
      <c r="AH38" s="163"/>
      <c r="AI38" s="186" t="str">
        <f>'Personal Management'!B27</f>
        <v>b</v>
      </c>
      <c r="AJ38" s="188" t="str">
        <f>'Personal Management'!C27</f>
        <v>How much the price changed from the previous day.</v>
      </c>
      <c r="AK38" s="187" t="str">
        <f>IF('Personal Management'!S27="","",'Personal Management'!S27)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(2014)'!S22="", "", 'Camping (2014)'!S22)</f>
        <v/>
      </c>
      <c r="H39" s="163"/>
      <c r="I39" s="163"/>
      <c r="J39" s="190" t="str">
        <f>'Citizenship in the World'!B16</f>
        <v>6c</v>
      </c>
      <c r="K39" s="189" t="str">
        <f>'Citizenship in the World'!C16</f>
        <v>Explain the purpose of a passport and visa for international travel.</v>
      </c>
      <c r="L39" s="191" t="str">
        <f>IF('Citizenship in the World'!S16="","",'Citizenship in the World'!S16)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IF(Cooking!S27="","",Cooking!S27)</f>
        <v/>
      </c>
      <c r="R39" s="163"/>
      <c r="S39" s="163"/>
      <c r="T39" s="184" t="str">
        <f>'Emergency Prepedness'!B33</f>
        <v>c</v>
      </c>
      <c r="U39" s="188" t="str">
        <f>'Emergency Prepedness'!C33</f>
        <v>Clothes on fire.</v>
      </c>
      <c r="V39" s="185" t="str">
        <f>IF('Emergency Prepedness'!S33="","",'Emergency Prepedness'!S33)</f>
        <v/>
      </c>
      <c r="W39" s="163"/>
      <c r="X39" s="163"/>
      <c r="Y39" s="184" t="str">
        <f>'Family Life'!B10</f>
        <v>c</v>
      </c>
      <c r="Z39" s="188" t="str">
        <f>'Family Life'!C10</f>
        <v>The results of the project</v>
      </c>
      <c r="AA39" s="185" t="str">
        <f>IF('Family Life'!S10="","",'Family Life'!S10)</f>
        <v/>
      </c>
      <c r="AB39" s="163"/>
      <c r="AC39" s="163"/>
      <c r="AD39" s="291"/>
      <c r="AE39" s="290"/>
      <c r="AF39" s="292"/>
      <c r="AG39" s="163"/>
      <c r="AH39" s="163"/>
      <c r="AI39" s="186" t="str">
        <f>'Personal Management'!B28</f>
        <v>c</v>
      </c>
      <c r="AJ39" s="188" t="str">
        <f>'Personal Management'!C28</f>
        <v>The 52-week high and the 52-week low prices.</v>
      </c>
      <c r="AK39" s="187" t="str">
        <f>IF('Personal Management'!S28="","",'Personal Management'!S28)</f>
        <v/>
      </c>
      <c r="AL39" s="163"/>
      <c r="AM39" s="163"/>
      <c r="AN39" s="186">
        <f>Swimming!B5</f>
        <v>2</v>
      </c>
      <c r="AO39" s="183" t="str">
        <f>Swimming!C5</f>
        <v>Before doing the following requirements, successfully complete the BSA swimmer test.</v>
      </c>
      <c r="AP39" s="187" t="str">
        <f>IF(Swimming!S5="","",Swimming!S5)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(2014)'!S23="", "", 'Camping (2014)'!S23)</f>
        <v/>
      </c>
      <c r="H40" s="163"/>
      <c r="I40" s="163"/>
      <c r="J40" s="190">
        <f>'Citizenship in the World'!B17</f>
        <v>7</v>
      </c>
      <c r="K40" s="189" t="str">
        <f>'Citizenship in the World'!C17</f>
        <v>Do TWO of the following and share with your counselor what you have learned:</v>
      </c>
      <c r="L40" s="191" t="str">
        <f>IF('Citizenship in the World'!S17="","",'Citizenship in the World'!S17)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Prepedness'!S34="","",'Emergency Prepedness'!S34)</f>
        <v/>
      </c>
      <c r="W40" s="163"/>
      <c r="X40" s="163"/>
      <c r="Y40" s="184" t="str">
        <f>'Family Life'!B11</f>
        <v>6a</v>
      </c>
      <c r="Z40" s="183" t="str">
        <f>'Family Life'!C11</f>
        <v>Discuss with your merit badge counselor how to plan and carry out a family meeting.</v>
      </c>
      <c r="AA40" s="185" t="str">
        <f>IF('Family Life'!S11="","",'Family Life'!S11)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Management'!S29="","",'Personal Management'!S29)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IF(Swimming!S6="","",Swimming!S6)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(2014)'!S24="", "", 'Camping (2014)'!S24)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World'!S18="","",'Citizenship in the World'!S18)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Prepedness'!S35="","",'Emergency Prepedness'!S35)</f>
        <v/>
      </c>
      <c r="W41" s="163"/>
      <c r="X41" s="163"/>
      <c r="Y41" s="184" t="str">
        <f>'Family Life'!B12</f>
        <v>6b</v>
      </c>
      <c r="Z41" s="183" t="str">
        <f>'Family Life'!C12</f>
        <v>After this discussion, plan and carry out a family meeting to include the following subjects:</v>
      </c>
      <c r="AA41" s="185" t="str">
        <f>IF('Family Life'!S12="","",'Family Life'!S12)</f>
        <v/>
      </c>
      <c r="AB41" s="163"/>
      <c r="AC41" s="163"/>
      <c r="AD41" s="186">
        <f>Lifesaving!B13</f>
        <v>5</v>
      </c>
      <c r="AE41" s="183" t="str">
        <f>Lifesaving!C13</f>
        <v>Show or explain the use of rowboats, canoes, or other small craft in performing rescues.</v>
      </c>
      <c r="AF41" s="187" t="str">
        <f>IF(Lifesaving!S13="","",Lifesaving!S13)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(2014)'!S25="", "", 'Camping (2014)'!S25)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IF(Cooking!S28="","",Cooking!S28)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Prepedness'!S36="","",'Emergency Prepedness'!S36)</f>
        <v/>
      </c>
      <c r="W42" s="163"/>
      <c r="X42" s="163"/>
      <c r="Y42" s="313" t="str">
        <f>'Family Life'!B13</f>
        <v>i</v>
      </c>
      <c r="Z42" s="315" t="str">
        <f>'Family Life'!C13</f>
        <v>Avoiding substance abuse, including tobacco, alcohol, and drugs, all of which negatively affect your health and well-being.</v>
      </c>
      <c r="AA42" s="314" t="str">
        <f>IF('Family Life'!S13="","",'Family Life'!S13)</f>
        <v/>
      </c>
      <c r="AB42" s="163"/>
      <c r="AC42" s="163"/>
      <c r="AD42" s="291">
        <f>Lifesaving!B14</f>
        <v>6</v>
      </c>
      <c r="AE42" s="290" t="str">
        <f>Lifesaving!C14</f>
        <v>List various items that can be used as rescue aids in a noncontact swimming rescue. Explain why buoyant aids are preferred.</v>
      </c>
      <c r="AF42" s="292" t="str">
        <f>IF(Lifesaving!S14="","",Lifesaving!S14)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(2014)'!S26="", "", 'Camping (2014)'!S26)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World'!S19="","",'Citizenship in the World'!S19)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Management'!S30="","",'Personal Management'!S30)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IF(Swimming!S7="","",Swimming!S7)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(2014)'!S27="", "", 'Camping (2014)'!S27)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Life'!S14="","",'Family Life'!S14)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IF(Lifesaving!S15="","",Lifesaving!S15)</f>
        <v/>
      </c>
      <c r="AG44" s="163"/>
      <c r="AH44" s="163"/>
      <c r="AI44" s="186" t="str">
        <f>'Personal Management'!B31</f>
        <v>b</v>
      </c>
      <c r="AJ44" s="188" t="str">
        <f>'Personal Management'!C31</f>
        <v>Mutual funds.</v>
      </c>
      <c r="AK44" s="187" t="str">
        <f>IF('Personal Management'!S31="","",'Personal Management'!S31)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IF(Cooking!S29="","",Cooking!S29)</f>
        <v/>
      </c>
      <c r="R45" s="163"/>
      <c r="S45" s="163"/>
      <c r="T45" s="184" t="str">
        <f>'Emergency Prepedness'!B37</f>
        <v>6a</v>
      </c>
      <c r="U45" s="183" t="str">
        <f>'Emergency Prepedness'!C37</f>
        <v>Describe the National Incident Management System (NIMS)/Incident Command System (ICS)</v>
      </c>
      <c r="V45" s="185" t="str">
        <f>IF('Emergency Prepedness'!S37="","",'Emergency Prepedness'!S37)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Management'!S32="","",'Personal Management'!S32)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World'!S20="","",'Citizenship in the World'!S20)</f>
        <v/>
      </c>
      <c r="M46"/>
      <c r="N46" s="164"/>
      <c r="O46" s="184" t="str">
        <f>Cooking!B30</f>
        <v>4c</v>
      </c>
      <c r="P46" s="183" t="str">
        <f>Cooking!C30</f>
        <v>Discuss how the Outdoor Code and no-trace principles pertain to cooking in the outdoors.</v>
      </c>
      <c r="Q46" s="185" t="str">
        <f>IF(Cooking!S30="","",Cooking!S30)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Prepedness'!S38="","",'Emergency Prepedness'!S38)</f>
        <v/>
      </c>
      <c r="W46" s="164"/>
      <c r="X46" s="164"/>
      <c r="Y46" s="184" t="str">
        <f>'Family Life'!B15</f>
        <v>iii</v>
      </c>
      <c r="Z46" s="188" t="str">
        <f>'Family Life'!C15</f>
        <v>How your chores in requirement 3 contributed to your role in the family.</v>
      </c>
      <c r="AA46" s="185" t="str">
        <f>IF('Family Life'!S15="","",'Family Life'!S15)</f>
        <v/>
      </c>
      <c r="AB46" s="164"/>
      <c r="AC46" s="164"/>
      <c r="AD46" s="291"/>
      <c r="AE46" s="290"/>
      <c r="AF46" s="292"/>
      <c r="AG46" s="164"/>
      <c r="AH46" s="164"/>
      <c r="AI46" s="186" t="str">
        <f>'Personal Management'!B33</f>
        <v>d</v>
      </c>
      <c r="AJ46" s="188" t="str">
        <f>'Personal Management'!C33</f>
        <v>Certificate of deposit (CD).</v>
      </c>
      <c r="AK46" s="187" t="str">
        <f>IF('Personal Management'!S33="","",'Personal Management'!S33)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(2014)'!S28="", "", 'Camping (2014)'!S28)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IF(Cooking!S31="","",Cooking!S31)</f>
        <v/>
      </c>
      <c r="R47" s="164"/>
      <c r="S47" s="164"/>
      <c r="T47" s="313"/>
      <c r="U47" s="290"/>
      <c r="V47" s="314"/>
      <c r="W47" s="164"/>
      <c r="X47" s="164"/>
      <c r="Y47" s="184" t="str">
        <f>'Family Life'!B16</f>
        <v>iv</v>
      </c>
      <c r="Z47" s="188" t="str">
        <f>'Family Life'!C16</f>
        <v>Personal and family finances.</v>
      </c>
      <c r="AA47" s="185" t="str">
        <f>IF('Family Life'!S16="","",'Family Life'!S16)</f>
        <v/>
      </c>
      <c r="AB47" s="164"/>
      <c r="AC47" s="164"/>
      <c r="AD47" s="186" t="str">
        <f>Lifesaving!B16</f>
        <v>7a</v>
      </c>
      <c r="AE47" s="183" t="str">
        <f>Lifesaving!C16</f>
        <v>Present a rescue tube to the subject, release it, and escort the victim to safety.</v>
      </c>
      <c r="AF47" s="187" t="str">
        <f>IF(Lifesaving!S16="","",Lifesaving!S16)</f>
        <v/>
      </c>
      <c r="AG47" s="164"/>
      <c r="AH47" s="164"/>
      <c r="AI47" s="186" t="str">
        <f>'Personal Management'!B34</f>
        <v>e</v>
      </c>
      <c r="AJ47" s="188" t="str">
        <f>'Personal Management'!C34</f>
        <v>Savings account or U.S. savings bond.</v>
      </c>
      <c r="AK47" s="187" t="str">
        <f>IF('Personal Management'!S34="","",'Personal Management'!S34)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IF(Swimming!S8="","",Swimming!S8)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World'!S21="","",'Citizenship in the World'!S21)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Life'!S17="","",'Family Life'!S17)</f>
        <v/>
      </c>
      <c r="AB48" s="164"/>
      <c r="AC48" s="164"/>
      <c r="AD48" s="186" t="str">
        <f>Lifesaving!B17</f>
        <v>7b</v>
      </c>
      <c r="AE48" s="183" t="str">
        <f>Lifesaving!C17</f>
        <v>Present a rescue tube to the subject and use it to tow the victim to safety.</v>
      </c>
      <c r="AF48" s="187" t="str">
        <f>IF(Lifesaving!S17="","",Lifesaving!S17)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Management'!S35="","",'Personal Management'!S35)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World'!S22="","",'Citizenship in the World'!S22)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Life'!S18="","",'Family Life'!S18)</f>
        <v/>
      </c>
      <c r="AB49" s="164"/>
      <c r="AC49" s="164"/>
      <c r="AD49" s="291" t="str">
        <f>Lifesaving!B18</f>
        <v>7c</v>
      </c>
      <c r="AE49" s="290" t="str">
        <f>Lifesaving!C18</f>
        <v>Present a buoyant aid other than a rescue tube to the subject, release it, and escort the victim to safety.</v>
      </c>
      <c r="AF49" s="292" t="str">
        <f>IF(Lifesaving!S18="","",Lifesaving!S18)</f>
        <v/>
      </c>
      <c r="AG49" s="164"/>
      <c r="AH49" s="164"/>
      <c r="AI49" s="291"/>
      <c r="AJ49" s="290"/>
      <c r="AK49" s="292"/>
      <c r="AL49" s="164"/>
      <c r="AM49" s="164"/>
      <c r="AN49" s="186" t="str">
        <f>Swimming!B9</f>
        <v>5a</v>
      </c>
      <c r="AO49" s="183" t="str">
        <f>Swimming!C9</f>
        <v>Float face up in a resting position for at least one minute.</v>
      </c>
      <c r="AP49" s="187" t="str">
        <f>IF(Swimming!S9="","",Swimming!S9)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(2014)'!S29="", "", 'Camping (2014)'!S29)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Prepedness'!S39="","",'Emergency Prepedness'!S39)</f>
        <v/>
      </c>
      <c r="W50" s="164"/>
      <c r="X50" s="164"/>
      <c r="Y50" s="184" t="str">
        <f>'Family Life'!B19</f>
        <v>vii</v>
      </c>
      <c r="Z50" s="188" t="str">
        <f>'Family Life'!C19</f>
        <v>Good etiquette and manners.</v>
      </c>
      <c r="AA50" s="185" t="str">
        <f>IF('Family Life'!S19="","",'Family Life'!S19)</f>
        <v/>
      </c>
      <c r="AB50" s="164"/>
      <c r="AC50" s="164"/>
      <c r="AD50" s="291"/>
      <c r="AE50" s="290"/>
      <c r="AF50" s="292"/>
      <c r="AG50" s="164"/>
      <c r="AH50" s="164"/>
      <c r="AI50" s="186" t="str">
        <f>'Personal Management'!B36</f>
        <v>7b</v>
      </c>
      <c r="AJ50" s="183" t="str">
        <f>'Personal Management'!C36</f>
        <v>Explain the different ways to borrow money.</v>
      </c>
      <c r="AK50" s="187" t="str">
        <f>IF('Personal Management'!S36="","",'Personal Management'!S36)</f>
        <v/>
      </c>
      <c r="AL50" s="164"/>
      <c r="AM50" s="164"/>
      <c r="AN50" s="186" t="str">
        <f>Swimming!B10</f>
        <v>5b</v>
      </c>
      <c r="AO50" s="183" t="str">
        <f>Swimming!C10</f>
        <v>Demonstrate survival floating for at least five minutes.</v>
      </c>
      <c r="AP50" s="187" t="str">
        <f>IF(Swimming!S10="","",Swimming!S10)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IF(Cooking!S32="","",Cooking!S32)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Life'!S20="","",'Family Life'!S20)</f>
        <v/>
      </c>
      <c r="AB51" s="164"/>
      <c r="AC51" s="164"/>
      <c r="AD51" s="186" t="str">
        <f>Lifesaving!B19</f>
        <v>7d</v>
      </c>
      <c r="AE51" s="183" t="str">
        <f>Lifesaving!C19</f>
        <v>Present a buoyant aid other than a rescue tube to the subject and use it to tow the victim to safety.</v>
      </c>
      <c r="AF51" s="187" t="str">
        <f>IF(Lifesaving!S19="","",Lifesaving!S19)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Management'!S37="","",'Personal Management'!S37)</f>
        <v/>
      </c>
      <c r="AL51" s="164"/>
      <c r="AM51" s="164"/>
      <c r="AN51" s="291" t="str">
        <f>Swimming!B11</f>
        <v>5c</v>
      </c>
      <c r="AO51" s="290" t="str">
        <f>Swimming!C11</f>
        <v>While wearing a properly fitted U.S. Coast Guard approved life jacket, demonstrate the HELP and huddle positions. Explain their purposes.</v>
      </c>
      <c r="AP51" s="292" t="str">
        <f>IF(Swimming!S11="","",Swimming!S11)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IF(Lifesaving!S20="","",Lifesaving!S20)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IF(Cooking!S33="","",Cooking!S33)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Life'!S21="","",'Family Life'!S21)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IF(Swimming!S12="","",Swimming!S12)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(2014)'!S30="", "", 'Camping (2014)'!S30)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IF(Cooking!S34="","",Cooking!S34)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Prepedness'!S40="","",'Emergency Prepedness'!S40)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Management'!S38="","",'Personal Management'!S38)</f>
        <v/>
      </c>
      <c r="AL54" s="164"/>
      <c r="AM54" s="164"/>
      <c r="AN54" s="186">
        <f>Swimming!B13</f>
        <v>6</v>
      </c>
      <c r="AO54" s="183" t="str">
        <f>Swimming!C13</f>
        <v>In water over your head, but not to exceed 10 feet, do each of the following:</v>
      </c>
      <c r="AP54" s="187" t="str">
        <f>IF(Swimming!S13="","",Swimming!S13)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IF(Lifesaving!S21="","",Lifesaving!S21)</f>
        <v/>
      </c>
      <c r="AG55" s="164"/>
      <c r="AH55" s="164"/>
      <c r="AI55" s="186" t="str">
        <f>'Personal Management'!B39</f>
        <v>7e</v>
      </c>
      <c r="AJ55" s="183" t="str">
        <f>'Personal Management'!C39</f>
        <v>Explain ways to reduce or eliminate debt.</v>
      </c>
      <c r="AK55" s="187" t="str">
        <f>IF('Personal Management'!S39="","",'Personal Management'!S39)</f>
        <v/>
      </c>
      <c r="AL55" s="164"/>
      <c r="AM55" s="164"/>
      <c r="AN55" s="186" t="str">
        <f>Swimming!B14</f>
        <v>a</v>
      </c>
      <c r="AO55" s="188" t="str">
        <f>Swimming!C14</f>
        <v>Use the feet first method of surface diving and bring an object up from the bottom.</v>
      </c>
      <c r="AP55" s="187" t="str">
        <f>IF(Swimming!S14="","",Swimming!S14)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(2014)'!S31="", "", 'Camping (2014)'!S31)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Prepedness'!S41="","",'Emergency Prepedness'!S41)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IF(Lifesaving!S22="","",Lifesaving!S22)</f>
        <v/>
      </c>
      <c r="AG56" s="164"/>
      <c r="AH56" s="164"/>
      <c r="AI56" s="291">
        <f>'Personal Management'!B40</f>
        <v>8</v>
      </c>
      <c r="AJ56" s="315" t="str">
        <f>'Personal Management'!C40</f>
        <v>Demonstrate to your merit badge counselor your understanding of time management by doing the following:</v>
      </c>
      <c r="AK56" s="292" t="str">
        <f>IF('Personal Management'!S40="","",'Personal Management'!S40)</f>
        <v/>
      </c>
      <c r="AL56" s="164"/>
      <c r="AM56" s="164"/>
      <c r="AN56" s="186" t="str">
        <f>Swimming!B15</f>
        <v>b</v>
      </c>
      <c r="AO56" s="188" t="str">
        <f>Swimming!C15</f>
        <v>Do a headfirst surface dive (pike or tuck), and bring the object up again.</v>
      </c>
      <c r="AP56" s="187" t="str">
        <f>IF(Swimming!S15="","",Swimming!S15)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(2014)'!S32="", "", 'Camping (2014)'!S32)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IF(Cooking!S35="","",Cooking!S35)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IF(Lifesaving!S23="","",Lifesaving!S23)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IF(Swimming!S16="","",Swimming!S16)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(2014)'!S33="", "", 'Camping (2014)'!S33)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Prepedness'!S42="","",'Emergency Prepedness'!S42)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Management'!S41="","",'Personal Management'!S41)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(2014)'!S34="", "", 'Camping (2014)'!S34)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IF(Cooking!S36="","",Cooking!S36)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IF(Lifesaving!S24="","",Lifesaving!S24)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IF(Swimming!S17="","",Swimming!S17)</f>
        <v/>
      </c>
      <c r="AQ59" s="63"/>
    </row>
    <row r="60" spans="4:48" x14ac:dyDescent="0.15">
      <c r="D60" s="63"/>
      <c r="E60" s="190">
        <f>'Camping (2014)'!B35</f>
        <v>5</v>
      </c>
      <c r="F60" s="197" t="str">
        <f>'Camping (2014)'!C35</f>
        <v>Plan and carry out an overnight snow camping experience.</v>
      </c>
      <c r="G60" s="191" t="str">
        <f>IF('Camping (2014)'!S35="", "", 'Camping (2014)'!S35)</f>
        <v/>
      </c>
      <c r="H60" s="63"/>
      <c r="I60" s="63"/>
      <c r="N60" s="63"/>
      <c r="O60" s="313"/>
      <c r="P60" s="315"/>
      <c r="Q60" s="314"/>
      <c r="R60" s="63"/>
      <c r="S60" s="63"/>
      <c r="T60" s="184" t="str">
        <f>'Emergency Prepedness'!B43</f>
        <v>i</v>
      </c>
      <c r="U60" s="188" t="str">
        <f>'Emergency Prepedness'!C43</f>
        <v>Crowd and traffic control.</v>
      </c>
      <c r="V60" s="185" t="str">
        <f>IF('Emergency Prepedness'!S43="","",'Emergency Prepedness'!S43)</f>
        <v/>
      </c>
      <c r="W60" s="63"/>
      <c r="X60" s="63"/>
      <c r="AB60" s="63"/>
      <c r="AC60" s="63"/>
      <c r="AD60" s="291" t="str">
        <f>Lifesaving!B25</f>
        <v>9c</v>
      </c>
      <c r="AE60" s="290" t="str">
        <f>Lifesaving!C25</f>
        <v>Perform a cross-chest carry for an exhausted, passive victim who does not respond to instructions to aid himself.</v>
      </c>
      <c r="AF60" s="292" t="str">
        <f>IF(Lifesaving!S25="","",Lifesaving!S25)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Management'!S42="","",'Personal Management'!S42)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(2014)'!S36="", "", 'Camping (2014)'!S36)</f>
        <v/>
      </c>
      <c r="H61" s="63"/>
      <c r="I61" s="63"/>
      <c r="N61" s="63"/>
      <c r="O61" s="313"/>
      <c r="P61" s="315"/>
      <c r="Q61" s="314"/>
      <c r="R61" s="63"/>
      <c r="S61" s="63"/>
      <c r="T61" s="184" t="str">
        <f>'Emergency Prepedness'!B44</f>
        <v>ii</v>
      </c>
      <c r="U61" s="188" t="str">
        <f>'Emergency Prepedness'!C44</f>
        <v>Messenger service and communication.</v>
      </c>
      <c r="V61" s="185" t="str">
        <f>IF('Emergency Prepedness'!S44="","",'Emergency Prepedness'!S44)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(2014)'!S37="", "", 'Camping (2014)'!S37)</f>
        <v/>
      </c>
      <c r="H62" s="63"/>
      <c r="I62" s="63"/>
      <c r="N62" s="63"/>
      <c r="O62" s="313"/>
      <c r="P62" s="315"/>
      <c r="Q62" s="314"/>
      <c r="R62" s="63"/>
      <c r="S62" s="63"/>
      <c r="T62" s="184" t="str">
        <f>'Emergency Prepedness'!B45</f>
        <v>iii</v>
      </c>
      <c r="U62" s="188" t="str">
        <f>'Emergency Prepedness'!C45</f>
        <v>Collection and distribution services.</v>
      </c>
      <c r="V62" s="185" t="str">
        <f>IF('Emergency Prepedness'!S45="","",'Emergency Prepedness'!S45)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IF(Lifesaving!S26="","",Lifesaving!S26)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IF(Swimming!S18="","",Swimming!S18)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(2014)'!S38="", "", 'Camping (2014)'!S38)</f>
        <v/>
      </c>
      <c r="H63" s="63"/>
      <c r="I63" s="63"/>
      <c r="N63" s="63"/>
      <c r="O63" s="184" t="str">
        <f>Cooking!B37</f>
        <v>f</v>
      </c>
      <c r="P63" s="188" t="str">
        <f>Cooking!C37</f>
        <v>Explain how you kept foods safe and free from cross-contamination.</v>
      </c>
      <c r="Q63" s="185" t="str">
        <f>IF(Cooking!S37="","",Cooking!S37)</f>
        <v/>
      </c>
      <c r="R63" s="63"/>
      <c r="S63" s="63"/>
      <c r="T63" s="184" t="str">
        <f>'Emergency Prepedness'!B46</f>
        <v>iv</v>
      </c>
      <c r="U63" s="188" t="str">
        <f>'Emergency Prepedness'!C46</f>
        <v>Group feeding, shelter, and sanitation</v>
      </c>
      <c r="V63" s="185" t="str">
        <f>IF('Emergency Prepedness'!S46="","",'Emergency Prepedness'!S46)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Management'!S43="","",'Personal Management'!S43)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IF(Cooking!S38="","",Cooking!S38)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Prepedness'!S47="","",'Emergency Prepedness'!S47)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IF(Lifesaving!S27="","",Lifesaving!S27)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Management'!S44="","",'Personal Management'!S44)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IF(Cooking!S39="","",Cooking!S39)</f>
        <v/>
      </c>
      <c r="R67" s="66"/>
      <c r="S67" s="66"/>
      <c r="T67" s="184">
        <f>'Emergency Prepedness'!B48</f>
        <v>9</v>
      </c>
      <c r="U67" s="183" t="str">
        <f>'Emergency Prepedness'!C48</f>
        <v>Do ONE of the following:</v>
      </c>
      <c r="V67" s="185" t="str">
        <f>IF('Emergency Prepedness'!S48="","",'Emergency Prepedness'!S48)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Prepedness'!S49="","",'Emergency Prepedness'!S49)</f>
        <v/>
      </c>
      <c r="W68" s="66"/>
      <c r="X68" s="66"/>
      <c r="AB68" s="66"/>
      <c r="AC68" s="66"/>
      <c r="AD68" s="186" t="str">
        <f>Lifesaving!B28</f>
        <v>11a</v>
      </c>
      <c r="AE68" s="183" t="str">
        <f>Lifesaving!C28</f>
        <v>Perform an equipment assist using a buoyant aid.</v>
      </c>
      <c r="AF68" s="187" t="str">
        <f>IF(Lifesaving!S28="","",Lifesaving!S28)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IF(Cooking!S40="","",Cooking!S40)</f>
        <v/>
      </c>
      <c r="R69" s="66"/>
      <c r="S69" s="66"/>
      <c r="T69" s="313"/>
      <c r="U69" s="315"/>
      <c r="V69" s="314"/>
      <c r="W69" s="66"/>
      <c r="X69" s="66"/>
      <c r="AB69" s="66"/>
      <c r="AC69" s="66"/>
      <c r="AD69" s="186" t="str">
        <f>Lifesaving!B29</f>
        <v>11b</v>
      </c>
      <c r="AE69" s="183" t="str">
        <f>Lifesaving!C29</f>
        <v>Perform a front approach and wrist tow.</v>
      </c>
      <c r="AF69" s="187" t="str">
        <f>IF(Lifesaving!S29="","",Lifesaving!S29)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Management'!S45="","",'Personal Management'!S45)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IF(Cooking!S41="","",Cooking!S41)</f>
        <v/>
      </c>
      <c r="R70" s="66"/>
      <c r="S70" s="66"/>
      <c r="T70" s="184" t="str">
        <f>'Emergency Prepedness'!B50</f>
        <v>b</v>
      </c>
      <c r="U70" s="188" t="str">
        <f>'Emergency Prepedness'!C50</f>
        <v>Review or develop a plan of escape for your family in case of fire in your home.</v>
      </c>
      <c r="V70" s="185" t="str">
        <f>IF('Emergency Prepedness'!S50="","",'Emergency Prepedness'!S50)</f>
        <v/>
      </c>
      <c r="W70" s="66"/>
      <c r="X70" s="66"/>
      <c r="AB70" s="66"/>
      <c r="AC70" s="66"/>
      <c r="AD70" s="186" t="str">
        <f>Lifesaving!B30</f>
        <v>11c</v>
      </c>
      <c r="AE70" s="183" t="str">
        <f>Lifesaving!C30</f>
        <v>Perform a rear approach and armpit tow.</v>
      </c>
      <c r="AF70" s="187" t="str">
        <f>IF(Lifesaving!S30="","",Lifesaving!S30)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Prepedness'!S51="","",'Emergency Prepedness'!S51)</f>
        <v/>
      </c>
      <c r="W71" s="66"/>
      <c r="X71" s="66"/>
      <c r="AB71" s="66"/>
      <c r="AC71" s="66"/>
      <c r="AD71" s="186" t="str">
        <f>Lifesaving!B31</f>
        <v>12a</v>
      </c>
      <c r="AE71" s="183" t="str">
        <f>Lifesaving!C31</f>
        <v>Recover a 10-pound weight in 8 to 10 feet of water using a feet first surface dive.</v>
      </c>
      <c r="AF71" s="187" t="str">
        <f>IF(Lifesaving!S31="","",Lifesaving!S31)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IF(Lifesaving!S32="","",Lifesaving!S32)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IF(Cooking!S42="","",Cooking!S42)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IF(Lifesaving!S33="","",Lifesaving!S33)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IF(Lifesaving!S34="","",Lifesaving!S34)</f>
        <v/>
      </c>
      <c r="AG74" s="66"/>
      <c r="AH74" s="66"/>
      <c r="AI74" s="186" t="str">
        <f>'Personal Management'!B46</f>
        <v>a</v>
      </c>
      <c r="AJ74" s="188" t="str">
        <f>'Personal Management'!C46</f>
        <v>Define the project. What is your goal?</v>
      </c>
      <c r="AK74" s="187" t="str">
        <f>IF('Personal Management'!S46="","",'Personal Management'!S46)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IF(Cooking!S43="","",Cooking!S43)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Management'!S47="","",'Personal Management'!S47)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IF(Cooking!S44="","",Cooking!S44)</f>
        <v/>
      </c>
      <c r="R76" s="66"/>
      <c r="S76" s="66"/>
      <c r="W76" s="66"/>
      <c r="X76" s="66"/>
      <c r="AB76" s="66"/>
      <c r="AC76" s="66"/>
      <c r="AD76" s="186" t="str">
        <f>Lifesaving!B35</f>
        <v>14a</v>
      </c>
      <c r="AE76" s="183" t="str">
        <f>Lifesaving!C35</f>
        <v>Explain the signs and symptoms of a spinal injury.</v>
      </c>
      <c r="AF76" s="187" t="str">
        <f>IF(Lifesaving!S35="","",Lifesaving!S35)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IF(Lifesaving!S36="","",Lifesaving!S36)</f>
        <v/>
      </c>
      <c r="AG77" s="98"/>
      <c r="AH77" s="98"/>
      <c r="AI77" s="186" t="str">
        <f>'Personal Management'!B48</f>
        <v>c</v>
      </c>
      <c r="AJ77" s="188" t="str">
        <f>'Personal Management'!C48</f>
        <v>Describe your project.</v>
      </c>
      <c r="AK77" s="187" t="str">
        <f>IF('Personal Management'!S48="","",'Personal Management'!S48)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IF(Lifesaving!S37="","",Lifesaving!S37)</f>
        <v/>
      </c>
      <c r="AG78" s="98"/>
      <c r="AH78" s="98"/>
      <c r="AI78" s="186" t="str">
        <f>'Personal Management'!B49</f>
        <v>d</v>
      </c>
      <c r="AJ78" s="188" t="str">
        <f>'Personal Management'!C49</f>
        <v>Develop a list of resources. Identify how these resources will help you achieve your goal.</v>
      </c>
      <c r="AK78" s="187" t="str">
        <f>IF('Personal Management'!S49="","",'Personal Management'!S49)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IF(Lifesaving!S38="","",Lifesaving!S38)</f>
        <v/>
      </c>
      <c r="AG79" s="98"/>
      <c r="AH79" s="98"/>
      <c r="AI79" s="186" t="str">
        <f>'Personal Management'!B50</f>
        <v>e</v>
      </c>
      <c r="AJ79" s="188" t="str">
        <f>'Personal Management'!C50</f>
        <v>Develop a budget for your project.</v>
      </c>
      <c r="AK79" s="187" t="str">
        <f>IF('Personal Management'!S50="","",'Personal Management'!S50)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IF(Cooking!S45="","",Cooking!S45)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Management'!S51="","",'Personal Management'!S51)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IF(Cooking!S46="","",Cooking!S46)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Management'!S52="","",'Personal Management'!S52)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Community'!S3="", "", 'Citizenship in the Community'!S3)</f>
        <v/>
      </c>
      <c r="H87" s="66"/>
      <c r="I87" s="66"/>
      <c r="J87" s="186">
        <f>Communication!B3</f>
        <v>1</v>
      </c>
      <c r="K87" s="195" t="str">
        <f>Communication!C3</f>
        <v>Do ONE</v>
      </c>
      <c r="L87" s="187" t="str">
        <f>IF(Communication!S3="","",Communication!S3)</f>
        <v/>
      </c>
      <c r="N87" s="66"/>
      <c r="O87" s="313" t="str">
        <f>Cooking!B47</f>
        <v>a</v>
      </c>
      <c r="P87" s="290" t="str">
        <f>Cooking!C47</f>
        <v>Create a shopping list for your meals, showing the amount of food needed to prepare and serve each meal, and the cost for each meal.</v>
      </c>
      <c r="Q87" s="314" t="str">
        <f>IF(Cooking!S47="","",Cooking!S47)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Science'!S3="","",'Environmental Science'!S3)</f>
        <v/>
      </c>
      <c r="W87" s="66"/>
      <c r="X87" s="66"/>
      <c r="Y87" s="313">
        <f>'First Aid'!B3</f>
        <v>1</v>
      </c>
      <c r="Z87" s="290" t="str">
        <f>'First Aid'!C3</f>
        <v>Satisfy your counselor that you have current knowledge of all first-aid requirements for Tenderfoot, Second Class, and First Class ranks.</v>
      </c>
      <c r="AA87" s="314" t="str">
        <f>IF('First Aid'!S3="","",'First Aid'!S3)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Fitness'!S3="","",'Personal Fitness'!S3)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IF(Sustainability!S3="","",Sustainability!S3)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IF(Communication!S4="","",Communication!S4)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IF(Cooking!S48="","",Cooking!S48)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Aid'!S4="","",'First Aid'!S4)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Science'!S4="","",'Environmental Science'!S4)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Community'!S4="", "", 'Citizenship in the Community'!S4)</f>
        <v/>
      </c>
      <c r="H91" s="81"/>
      <c r="I91" s="81"/>
      <c r="J91" s="291"/>
      <c r="K91" s="294"/>
      <c r="L91" s="292"/>
      <c r="N91" s="81"/>
      <c r="O91" s="313"/>
      <c r="P91" s="290"/>
      <c r="Q91" s="314"/>
      <c r="R91" s="81"/>
      <c r="T91" s="321"/>
      <c r="U91" s="174" t="str">
        <f>'Environmental Science'!C5</f>
        <v>• Population</v>
      </c>
      <c r="V91" s="185" t="str">
        <f>IF('Environmental Science'!S5="","",'Environmental Science'!S5)</f>
        <v/>
      </c>
      <c r="W91" s="81"/>
      <c r="Y91" s="313" t="str">
        <f>'First Aid'!B5</f>
        <v>2b</v>
      </c>
      <c r="Z91" s="290" t="str">
        <f>'First Aid'!C5</f>
        <v>Define the term triage. Explain the steps necessary to assess and handle a medical emergency until help arrives.</v>
      </c>
      <c r="AA91" s="314" t="str">
        <f>IF('First Aid'!S5="","",'First Aid'!S5)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Community'!S5="", "", 'Citizenship in the Community'!S5)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IF(Cooking!S49="","",Cooking!S49)</f>
        <v/>
      </c>
      <c r="R92" s="66"/>
      <c r="T92" s="321"/>
      <c r="U92" s="174" t="str">
        <f>'Environmental Science'!C6</f>
        <v>• Community</v>
      </c>
      <c r="V92" s="185" t="str">
        <f>IF('Environmental Science'!S6="","",'Environmental Science'!S6)</f>
        <v/>
      </c>
      <c r="W92" s="66"/>
      <c r="Y92" s="313"/>
      <c r="Z92" s="290"/>
      <c r="AA92" s="314"/>
      <c r="AD92" s="186" t="str">
        <f>'Personal Fitness'!B4</f>
        <v>i</v>
      </c>
      <c r="AE92" s="188" t="str">
        <f>'Personal Fitness'!C4</f>
        <v>Why physical exams are important.</v>
      </c>
      <c r="AF92" s="187" t="str">
        <f>IF('Personal Fitness'!S4="","",'Personal Fitness'!S4)</f>
        <v/>
      </c>
      <c r="AG92" s="66"/>
      <c r="AI92" s="186">
        <f>Sustainability!B4</f>
        <v>2</v>
      </c>
      <c r="AJ92" s="183" t="str">
        <f>Sustainability!C4</f>
        <v>Do A and either B OR C of the following:</v>
      </c>
      <c r="AK92" s="187" t="str">
        <f>IF(Sustainability!S4="","",Sustainability!S4)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Science'!S7="","",'Environmental Science'!S7)</f>
        <v/>
      </c>
      <c r="W93" s="66"/>
      <c r="Y93" s="184" t="str">
        <f>'First Aid'!B6</f>
        <v>2c</v>
      </c>
      <c r="Z93" s="183" t="str">
        <f>'First Aid'!C6</f>
        <v>Explain the standard precautions as applied to blood borne pathogens.</v>
      </c>
      <c r="AA93" s="185" t="str">
        <f>IF('First Aid'!S6="","",'First Aid'!S6)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Fitness'!S5="","",'Personal Fitness'!S5)</f>
        <v/>
      </c>
      <c r="AG93" s="66"/>
      <c r="AI93" s="186"/>
      <c r="AJ93" s="183" t="str">
        <f>Sustainability!C5</f>
        <v>Water</v>
      </c>
      <c r="AK93" s="187" t="str">
        <f>IF(Sustainability!S5="","",Sustainability!S5)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Community'!S6="", "", 'Citizenship in the Community'!S6)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IF(Communication!S5="","",Communication!S5)</f>
        <v/>
      </c>
      <c r="N94" s="66"/>
      <c r="O94" s="313"/>
      <c r="P94" s="290"/>
      <c r="Q94" s="314"/>
      <c r="R94" s="66"/>
      <c r="T94" s="321"/>
      <c r="U94" s="174" t="str">
        <f>'Environmental Science'!C8</f>
        <v>• Biosphere</v>
      </c>
      <c r="V94" s="185" t="str">
        <f>IF('Environmental Science'!S8="","",'Environmental Science'!S8)</f>
        <v/>
      </c>
      <c r="W94" s="66"/>
      <c r="Y94" s="184" t="str">
        <f>'First Aid'!B7</f>
        <v>2d</v>
      </c>
      <c r="Z94" s="183" t="str">
        <f>'First Aid'!C7</f>
        <v>Prepare a first-aid kit for your home. Display and discuss its contents with your counselor.</v>
      </c>
      <c r="AA94" s="185" t="str">
        <f>IF('First Aid'!S7="","",'First Aid'!S7)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IF(Sustainability!S6="","",Sustainability!S6)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Community'!S7="", "", 'Citizenship in the Community'!S7)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IF(Cooking!S50="","",Cooking!S50)</f>
        <v/>
      </c>
      <c r="R95" s="66"/>
      <c r="T95" s="321"/>
      <c r="U95" s="174" t="str">
        <f>'Environmental Science'!C9</f>
        <v>• Symbiosis</v>
      </c>
      <c r="V95" s="185" t="str">
        <f>IF('Environmental Science'!S9="","",'Environmental Science'!S9)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Aid'!S8="","",'First Aid'!S8)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Community'!S8="", "", 'Citizenship in the Community'!S8)</f>
        <v/>
      </c>
      <c r="H96" s="66"/>
      <c r="I96" s="66"/>
      <c r="J96" s="291"/>
      <c r="K96" s="294"/>
      <c r="L96" s="292"/>
      <c r="N96" s="66"/>
      <c r="O96" s="313"/>
      <c r="P96" s="290"/>
      <c r="Q96" s="314"/>
      <c r="R96" s="66"/>
      <c r="T96" s="321"/>
      <c r="U96" s="174" t="str">
        <f>'Environmental Science'!C10</f>
        <v>• Niche</v>
      </c>
      <c r="V96" s="185" t="str">
        <f>IF('Environmental Science'!S10="","",'Environmental Science'!S10)</f>
        <v/>
      </c>
      <c r="W96" s="66"/>
      <c r="Y96" s="313"/>
      <c r="Z96" s="290"/>
      <c r="AA96" s="314"/>
      <c r="AD96" s="186" t="str">
        <f>'Personal Fitness'!B6</f>
        <v>iii</v>
      </c>
      <c r="AE96" s="188" t="str">
        <f>'Personal Fitness'!C6</f>
        <v>Diseases that can be prevented and how.</v>
      </c>
      <c r="AF96" s="187" t="str">
        <f>IF('Personal Fitness'!S6="","",'Personal Fitness'!S6)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Science'!S11="","",'Environmental Science'!S11)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Aid'!S9="","",'First Aid'!S9)</f>
        <v/>
      </c>
      <c r="AD97" s="186" t="str">
        <f>'Personal Fitness'!B7</f>
        <v>iv</v>
      </c>
      <c r="AE97" s="188" t="str">
        <f>'Personal Fitness'!C7</f>
        <v>The seven warning signs of cancer.</v>
      </c>
      <c r="AF97" s="187" t="str">
        <f>IF('Personal Fitness'!S7="","",'Personal Fitness'!S7)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Community'!S9="", "", 'Citizenship in the Community'!S9)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IF(Cooking!S51="","",Cooking!S51)</f>
        <v/>
      </c>
      <c r="R98" s="66"/>
      <c r="T98" s="321"/>
      <c r="U98" s="174" t="str">
        <f>'Environmental Science'!C12</f>
        <v>• Conservation</v>
      </c>
      <c r="V98" s="185" t="str">
        <f>IF('Environmental Science'!S12="","",'Environmental Science'!S12)</f>
        <v/>
      </c>
      <c r="W98" s="66"/>
      <c r="Y98" s="313"/>
      <c r="Z98" s="290"/>
      <c r="AA98" s="314"/>
      <c r="AD98" s="186" t="str">
        <f>'Personal Fitness'!B8</f>
        <v>v</v>
      </c>
      <c r="AE98" s="188" t="str">
        <f>'Personal Fitness'!C8</f>
        <v>The youth risk factors that affect cardiovascular fitness in adulthood.</v>
      </c>
      <c r="AF98" s="187" t="str">
        <f>IF('Personal Fitness'!S8="","",'Personal Fitness'!S8)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Science'!S13="","",'Environmental Science'!S13)</f>
        <v/>
      </c>
      <c r="W99" s="66"/>
      <c r="Y99" s="184" t="str">
        <f>'First Aid'!B10</f>
        <v>3c</v>
      </c>
      <c r="Z99" s="183" t="str">
        <f>'First Aid'!C10</f>
        <v>Explain the use of an automated external defibrillator (AED).</v>
      </c>
      <c r="AA99" s="185" t="str">
        <f>IF('First Aid'!S10="","",'First Aid'!S10)</f>
        <v/>
      </c>
      <c r="AD99" s="291" t="str">
        <f>'Personal Fitness'!B9</f>
        <v>1b</v>
      </c>
      <c r="AE99" s="290" t="str">
        <f>'Personal Fitness'!C9</f>
        <v>Have a dental examination. Get a statement saying that your teeth have been checked and cared for. Tell how to care for your teeth.</v>
      </c>
      <c r="AF99" s="292" t="str">
        <f>IF('Personal Fitness'!S9="","",'Personal Fitness'!S9)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IF(Sustainability!S7="","",Sustainability!S7)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Community'!S10="", "", 'Citizenship in the Community'!S10)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IF(Communication!S6="","",Communication!S6)</f>
        <v/>
      </c>
      <c r="N100" s="66"/>
      <c r="O100" s="313"/>
      <c r="P100" s="290"/>
      <c r="Q100" s="314"/>
      <c r="R100" s="66"/>
      <c r="T100" s="321"/>
      <c r="U100" s="174" t="str">
        <f>'Environmental Science'!C14</f>
        <v>• Endangered species</v>
      </c>
      <c r="V100" s="185" t="str">
        <f>IF('Environmental Science'!S14="","",'Environmental Science'!S14)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Aid'!S11="","",'First Aid'!S11)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Science'!S15="","",'Environmental Science'!S15)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Fitness'!S10="","",'Personal Fitness'!S10)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Community'!S11="", "", 'Citizenship in the Community'!S11)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IF(Cooking!S52="","",Cooking!S52)</f>
        <v/>
      </c>
      <c r="R102" s="66"/>
      <c r="T102" s="321"/>
      <c r="U102" s="174" t="str">
        <f>'Environmental Science'!C16</f>
        <v>• Pollution prevention</v>
      </c>
      <c r="V102" s="185" t="str">
        <f>IF('Environmental Science'!S16="","",'Environmental Science'!S16)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Community'!S12="", "", 'Citizenship in the Community'!S12)</f>
        <v/>
      </c>
      <c r="H103" s="66"/>
      <c r="I103" s="66"/>
      <c r="J103" s="291"/>
      <c r="K103" s="294"/>
      <c r="L103" s="292"/>
      <c r="N103" s="66"/>
      <c r="O103" s="313"/>
      <c r="P103" s="290"/>
      <c r="Q103" s="314"/>
      <c r="R103" s="66"/>
      <c r="T103" s="321"/>
      <c r="U103" s="174" t="str">
        <f>'Environmental Science'!C17</f>
        <v>• Brownfield</v>
      </c>
      <c r="V103" s="185" t="str">
        <f>IF('Environmental Science'!S17="","",'Environmental Science'!S17)</f>
        <v/>
      </c>
      <c r="W103" s="66"/>
      <c r="Y103" s="313" t="str">
        <f>'First Aid'!B12</f>
        <v>3e</v>
      </c>
      <c r="Z103" s="290" t="str">
        <f>'First Aid'!C12</f>
        <v>Explain when a bee sting could be life threatening and what action should be taken for prevention and for first aid.</v>
      </c>
      <c r="AA103" s="314" t="str">
        <f>IF('First Aid'!S12="","",'First Aid'!S12)</f>
        <v/>
      </c>
      <c r="AD103" s="186" t="str">
        <f>'Personal Fitness'!B11</f>
        <v>a</v>
      </c>
      <c r="AE103" s="188" t="str">
        <f>'Personal Fitness'!C11</f>
        <v>Components of personal fitness.</v>
      </c>
      <c r="AF103" s="187" t="str">
        <f>IF('Personal Fitness'!S11="","",'Personal Fitness'!S11)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IF(Sustainability!S8="","",Sustainability!S8)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Community'!S13="", "", 'Citizenship in the Community'!S13)</f>
        <v/>
      </c>
      <c r="H104" s="66"/>
      <c r="I104" s="66"/>
      <c r="J104" s="291"/>
      <c r="K104" s="294"/>
      <c r="L104" s="292"/>
      <c r="N104" s="66"/>
      <c r="O104" s="313"/>
      <c r="P104" s="290"/>
      <c r="Q104" s="314"/>
      <c r="R104" s="66"/>
      <c r="T104" s="321"/>
      <c r="U104" s="174" t="str">
        <f>'Environmental Science'!C18</f>
        <v>• Ozone</v>
      </c>
      <c r="V104" s="185" t="str">
        <f>IF('Environmental Science'!S18="","",'Environmental Science'!S18)</f>
        <v/>
      </c>
      <c r="W104" s="66"/>
      <c r="Y104" s="313"/>
      <c r="Z104" s="290"/>
      <c r="AA104" s="314"/>
      <c r="AD104" s="186" t="str">
        <f>'Personal Fitness'!B12</f>
        <v>b</v>
      </c>
      <c r="AE104" s="188" t="str">
        <f>'Personal Fitness'!C12</f>
        <v>Reasons for being fit in all components.</v>
      </c>
      <c r="AF104" s="187" t="str">
        <f>IF('Personal Fitness'!S12="","",'Personal Fitness'!S12)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IF(Communication!S7="","",Communication!S7)</f>
        <v/>
      </c>
      <c r="N105" s="66"/>
      <c r="R105" s="66"/>
      <c r="T105" s="321"/>
      <c r="U105" s="174" t="str">
        <f>'Environmental Science'!C19</f>
        <v>• Watershed</v>
      </c>
      <c r="V105" s="185" t="str">
        <f>IF('Environmental Science'!S19="","",'Environmental Science'!S19)</f>
        <v/>
      </c>
      <c r="W105" s="66"/>
      <c r="Y105" s="313" t="str">
        <f>'First Aid'!B13</f>
        <v>3f</v>
      </c>
      <c r="Z105" s="290" t="str">
        <f>'First Aid'!C13</f>
        <v>Explain the symptoms of heatstroke and what action should be taken for first aid and for prevention.</v>
      </c>
      <c r="AA105" s="314" t="str">
        <f>IF('First Aid'!S13="","",'First Aid'!S13)</f>
        <v/>
      </c>
      <c r="AD105" s="186" t="str">
        <f>'Personal Fitness'!B13</f>
        <v>c</v>
      </c>
      <c r="AE105" s="188" t="str">
        <f>'Personal Fitness'!C13</f>
        <v>What it means to be mentally healthy.</v>
      </c>
      <c r="AF105" s="187" t="str">
        <f>IF('Personal Fitness'!S13="","",'Personal Fitness'!S13)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Science'!S20="","",'Environmental Science'!S20)</f>
        <v/>
      </c>
      <c r="W106" s="66"/>
      <c r="Y106" s="313"/>
      <c r="Z106" s="290"/>
      <c r="AA106" s="314"/>
      <c r="AD106" s="186" t="str">
        <f>'Personal Fitness'!B14</f>
        <v>d</v>
      </c>
      <c r="AE106" s="188" t="str">
        <f>'Personal Fitness'!C14</f>
        <v>What it means to be physically healthy and fit.</v>
      </c>
      <c r="AF106" s="187" t="str">
        <f>IF('Personal Fitness'!S14="","",'Personal Fitness'!S14)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Community'!S14="", "", 'Citizenship in the Community'!S14)</f>
        <v/>
      </c>
      <c r="H107" s="66"/>
      <c r="I107" s="66"/>
      <c r="J107" s="291"/>
      <c r="K107" s="294"/>
      <c r="L107" s="292"/>
      <c r="N107" s="66"/>
      <c r="O107" s="299"/>
      <c r="P107" s="299"/>
      <c r="Q107" s="299"/>
      <c r="R107" s="66"/>
      <c r="T107" s="321"/>
      <c r="U107" s="174" t="str">
        <f>'Environmental Science'!C21</f>
        <v>• Nonpoint source</v>
      </c>
      <c r="V107" s="185" t="str">
        <f>IF('Environmental Science'!S21="","",'Environmental Science'!S21)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Aid'!S14="","",'First Aid'!S14)</f>
        <v/>
      </c>
      <c r="AD107" s="186" t="str">
        <f>'Personal Fitness'!B15</f>
        <v>e</v>
      </c>
      <c r="AE107" s="188" t="str">
        <f>'Personal Fitness'!C15</f>
        <v>What it means to be socially healthy. Discuss your activity in the areas of healthy social fitness.</v>
      </c>
      <c r="AF107" s="187" t="str">
        <f>IF('Personal Fitness'!S15="","",'Personal Fitness'!S15)</f>
        <v/>
      </c>
      <c r="AG107" s="66"/>
      <c r="AI107" s="186"/>
      <c r="AJ107" s="183" t="str">
        <f>Sustainability!C9</f>
        <v>Food</v>
      </c>
      <c r="AK107" s="187" t="str">
        <f>IF(Sustainability!S9="","",Sustainability!S9)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Community'!S15="", "", 'Citizenship in the Community'!S15)</f>
        <v/>
      </c>
      <c r="H108" s="66"/>
      <c r="I108" s="66"/>
      <c r="J108" s="186">
        <f>Communication!B8</f>
        <v>2</v>
      </c>
      <c r="K108" s="195" t="str">
        <f>Communication!C8</f>
        <v>Do ONE</v>
      </c>
      <c r="L108" s="187" t="str">
        <f>IF(Communication!S8="","",Communication!S8)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IF(Cycling!S3="","",Cycling!S3)</f>
        <v/>
      </c>
      <c r="R108" s="66"/>
      <c r="T108" s="321"/>
      <c r="U108" s="174" t="str">
        <f>'Environmental Science'!C22</f>
        <v>• Hybrid vehicle</v>
      </c>
      <c r="V108" s="185" t="str">
        <f>IF('Environmental Science'!S22="","",'Environmental Science'!S22)</f>
        <v/>
      </c>
      <c r="W108" s="66"/>
      <c r="Y108" s="313"/>
      <c r="Z108" s="290"/>
      <c r="AA108" s="314"/>
      <c r="AD108" s="186" t="str">
        <f>'Personal Fitness'!B16</f>
        <v>f</v>
      </c>
      <c r="AE108" s="188" t="str">
        <f>'Personal Fitness'!C16</f>
        <v>What you can do to prevent social, emotional, or mental problems.</v>
      </c>
      <c r="AF108" s="187" t="str">
        <f>IF('Personal Fitness'!S16="","",'Personal Fitness'!S16)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IF(Sustainability!S10="","",Sustainability!S10)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IF(Communication!S9="","",Communication!S9)</f>
        <v/>
      </c>
      <c r="N109" s="66"/>
      <c r="O109" s="313"/>
      <c r="P109" s="290"/>
      <c r="Q109" s="314"/>
      <c r="R109" s="66"/>
      <c r="T109" s="322"/>
      <c r="U109" s="174" t="str">
        <f>'Environmental Science'!C23</f>
        <v>• Fuel cell</v>
      </c>
      <c r="V109" s="185" t="str">
        <f>IF('Environmental Science'!S23="","",'Environmental Science'!S23)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Fitness'!S17="","",'Personal Fitness'!S17)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Science'!S24="","",'Environmental Science'!S24)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Aid'!S15="","",'First Aid'!S15)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IF(Cycling!S4="","",Cycling!S4)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Science'!S25="","",'Environmental Science'!S25)</f>
        <v/>
      </c>
      <c r="Y111" s="313"/>
      <c r="Z111" s="290"/>
      <c r="AA111" s="314"/>
      <c r="AD111" s="186" t="str">
        <f>'Personal Fitness'!B18</f>
        <v>3b</v>
      </c>
      <c r="AE111" s="183" t="str">
        <f>'Personal Fitness'!C18</f>
        <v>Are you immunized and vaccinated according to the advice of your health-care provider?</v>
      </c>
      <c r="AF111" s="187" t="str">
        <f>IF('Personal Fitness'!S18="","",'Personal Fitness'!S18)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IF(Sustainability!S11="","",Sustainability!S11)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Community'!S16="", "", 'Citizenship in the Community'!S16)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IF(Communication!S10="","",Communication!S10)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Fitness'!S19="","",'Personal Fitness'!S19)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Science'!S26="","",'Environmental Science'!S26)</f>
        <v/>
      </c>
      <c r="W113" s="66"/>
      <c r="Y113" s="313" t="str">
        <f>'First Aid'!B16</f>
        <v>5a</v>
      </c>
      <c r="Z113" s="290" t="str">
        <f>'First Aid'!C16</f>
        <v>Describe the symptoms, proper first-aid procedures, and possible prevention measures for hypothermia</v>
      </c>
      <c r="AA113" s="314" t="str">
        <f>IF('First Aid'!S16="","",'First Aid'!S16)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Community'!S17="", "", 'Citizenship in the Community'!S17)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Fitness'!S20="","",'Personal Fitness'!S20)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IF(Sustainability!S12="","",Sustainability!S12)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IF(Communication!S11="","",Communication!S11)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IF(Cycling!S5="","",Cycling!S5)</f>
        <v/>
      </c>
      <c r="R115" s="66"/>
      <c r="T115" s="184" t="str">
        <f>'Environmental Science'!B27</f>
        <v>A3</v>
      </c>
      <c r="U115" s="183" t="str">
        <f>'Environmental Science'!C27</f>
        <v>Discuss what is an ecosystem. Tell how it is maintained in nature and how it survives.</v>
      </c>
      <c r="V115" s="185" t="str">
        <f>IF('Environmental Science'!S27="","",'Environmental Science'!S27)</f>
        <v/>
      </c>
      <c r="W115" s="66"/>
      <c r="Y115" s="313" t="str">
        <f>'First Aid'!B17</f>
        <v>5b</v>
      </c>
      <c r="Z115" s="290" t="str">
        <f>'First Aid'!C17</f>
        <v>Describe the symptoms, proper first-aid procedures, and possible prevention measures for convulsion/seizure</v>
      </c>
      <c r="AA115" s="314" t="str">
        <f>IF('First Aid'!S17="","",'First Aid'!S17)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Community'!S18="", "", 'Citizenship in the Community'!S18)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IF(Communication!S12="","",Communication!S12)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Science'!S28="","",'Environmental Science'!S28)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Fitness'!S21="","",'Personal Fitness'!S21)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Community'!S19="", "", 'Citizenship in the Community'!S19)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IF(Cycling!S6="","",Cycling!S6)</f>
        <v/>
      </c>
      <c r="R117" s="63"/>
      <c r="T117" s="313"/>
      <c r="U117" s="290"/>
      <c r="V117" s="314"/>
      <c r="W117" s="63"/>
      <c r="Y117" s="313" t="str">
        <f>'First Aid'!B18</f>
        <v>5c</v>
      </c>
      <c r="Z117" s="290" t="str">
        <f>'First Aid'!C18</f>
        <v>Describe the symptoms, proper first-aid procedures, and possible prevention measures for frostbite</v>
      </c>
      <c r="AA117" s="314" t="str">
        <f>IF('First Aid'!S18="","",'First Aid'!S18)</f>
        <v/>
      </c>
      <c r="AD117" s="291"/>
      <c r="AE117" s="290"/>
      <c r="AF117" s="292"/>
      <c r="AG117" s="63"/>
      <c r="AI117" s="186"/>
      <c r="AJ117" s="183" t="str">
        <f>Sustainability!C13</f>
        <v>Community</v>
      </c>
      <c r="AK117" s="187" t="str">
        <f>IF(Sustainability!S13="","",Sustainability!S13)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Science'!S29="","",'Environmental Science'!S29)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Fitness'!S22="","",'Personal Fitness'!S22)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IF(Sustainability!S14="","",Sustainability!S14)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IF(Cycling!S7="","",Cycling!S7)</f>
        <v/>
      </c>
      <c r="R119" s="63"/>
      <c r="T119" s="313"/>
      <c r="U119" s="290"/>
      <c r="V119" s="314"/>
      <c r="W119" s="63"/>
      <c r="Y119" s="313" t="str">
        <f>'First Aid'!B19</f>
        <v>5d</v>
      </c>
      <c r="Z119" s="290" t="str">
        <f>'First Aid'!C19</f>
        <v>Describe the symptoms, proper first-aid procedures, and possible prevention measures for dehydration</v>
      </c>
      <c r="AA119" s="314" t="str">
        <f>IF('First Aid'!S19="","",'First Aid'!S19)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Fitness'!S23="","",'Personal Fitness'!S23)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Community'!S20="", "", 'Citizenship in the Community'!S20)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IF(Communication!S13="","",Communication!S13)</f>
        <v/>
      </c>
      <c r="N121" s="63"/>
      <c r="O121" s="184" t="str">
        <f>Cycling!B8</f>
        <v>3a</v>
      </c>
      <c r="P121" s="183" t="str">
        <f>Cycling!C8</f>
        <v>Show all points that need regular lubrication</v>
      </c>
      <c r="Q121" s="185" t="str">
        <f>IF(Cycling!S8="","",Cycling!S8)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Aid'!S20="","",'First Aid'!S20)</f>
        <v/>
      </c>
      <c r="AD121" s="186" t="str">
        <f>'Personal Fitness'!B24</f>
        <v>3h</v>
      </c>
      <c r="AE121" s="183" t="str">
        <f>'Personal Fitness'!C24</f>
        <v>Do you sleep well at night and wake up feeling ready to start the new day?</v>
      </c>
      <c r="AF121" s="187" t="str">
        <f>IF('Personal Fitness'!S24="","",'Personal Fitness'!S24)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IF(Cycling!S9="","",Cycling!S9)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Science'!S30="","",'Environmental Science'!S30)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Fitness'!S25="","",'Personal Fitness'!S25)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IF(Sustainability!S15="","",Sustainability!S15)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IF(Cycling!S10="","",Cycling!S10)</f>
        <v/>
      </c>
      <c r="R123" s="63"/>
      <c r="T123" s="313"/>
      <c r="U123" s="290"/>
      <c r="V123" s="314"/>
      <c r="W123" s="63"/>
      <c r="Y123" s="184" t="str">
        <f>'First Aid'!B21</f>
        <v>5f</v>
      </c>
      <c r="Z123" s="183" t="str">
        <f>'First Aid'!C21</f>
        <v>Describe the symptoms, proper first-aid procedures, and possible prevention measures for burns</v>
      </c>
      <c r="AA123" s="185" t="str">
        <f>IF('First Aid'!S21="","",'First Aid'!S21)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IF(Cycling!S11="","",Cycling!S11)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Science'!S31="","",'Environmental Science'!S31)</f>
        <v/>
      </c>
      <c r="W124" s="63"/>
      <c r="Y124" s="313" t="str">
        <f>'First Aid'!B22</f>
        <v>5g</v>
      </c>
      <c r="Z124" s="290" t="str">
        <f>'First Aid'!C22</f>
        <v>Describe the symptoms, proper first-aid procedures, and possible prevention measures for abdominal pain</v>
      </c>
      <c r="AA124" s="314" t="str">
        <f>IF('First Aid'!S22="","",'First Aid'!S22)</f>
        <v/>
      </c>
      <c r="AD124" s="186" t="str">
        <f>'Personal Fitness'!B26</f>
        <v>3j</v>
      </c>
      <c r="AE124" s="183" t="str">
        <f>'Personal Fitness'!C26</f>
        <v>Do you spend quality time with your family and friends in social and recreational activities?</v>
      </c>
      <c r="AF124" s="187" t="str">
        <f>IF('Personal Fitness'!S26="","",'Personal Fitness'!S26)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IF(Communication!S14="","",Communication!S14)</f>
        <v/>
      </c>
      <c r="N125" s="63"/>
      <c r="O125" s="313">
        <f>Cycling!B12</f>
        <v>5</v>
      </c>
      <c r="P125" s="290" t="str">
        <f>Cycling!C12</f>
        <v>Show how to repair a flat by removing the tire, replacing or patching the tube, and remounting the tire.</v>
      </c>
      <c r="Q125" s="314" t="str">
        <f>IF(Cycling!S12="","",Cycling!S12)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Fitness'!S27="","",'Personal Fitness'!S27)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IF(Sustainability!S16="","",Sustainability!S16)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Science'!S32="","",'Environmental Science'!S32)</f>
        <v/>
      </c>
      <c r="Y126" s="313" t="str">
        <f>'First Aid'!B23</f>
        <v>5h</v>
      </c>
      <c r="Z126" s="290" t="str">
        <f>'First Aid'!C23</f>
        <v>Describe the symptoms, proper first-aid procedures, and possible prevention measures for loosened teeth</v>
      </c>
      <c r="AA126" s="314" t="str">
        <f>IF('First Aid'!S23="","",'First Aid'!S23)</f>
        <v/>
      </c>
      <c r="AD126" s="186" t="str">
        <f>'Personal Fitness'!B28</f>
        <v>4a</v>
      </c>
      <c r="AE126" s="183" t="str">
        <f>'Personal Fitness'!C28</f>
        <v>Explain the components of physical fitness.</v>
      </c>
      <c r="AF126" s="187" t="str">
        <f>IF('Personal Fitness'!S28="","",'Personal Fitness'!S28)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IF(Cycling!S13="","",Cycling!S13)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Fitness'!S29="","",'Personal Fitness'!S29)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Nation'!S3="", "", 'Citizenship in the Nation'!S3)</f>
        <v/>
      </c>
      <c r="J128" s="186">
        <f>Communication!B15</f>
        <v>7</v>
      </c>
      <c r="K128" s="195" t="str">
        <f>Communication!C15</f>
        <v>Do ONE</v>
      </c>
      <c r="L128" s="187" t="str">
        <f>IF(Communication!S15="","",Communication!S15)</f>
        <v/>
      </c>
      <c r="O128" s="313">
        <f>Cycling!B14</f>
        <v>7</v>
      </c>
      <c r="P128" s="290" t="str">
        <f>Cycling!C14</f>
        <v>Using the BSA buddy system, complete all the requirements for ONE of the following options: road biking OR mountain biking</v>
      </c>
      <c r="Q128" s="314" t="str">
        <f>IF(Cycling!S14="","",Cycling!S14)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Science'!S33="","",'Environmental Science'!S33)</f>
        <v/>
      </c>
      <c r="Y128" s="313" t="str">
        <f>'First Aid'!B24</f>
        <v>5i</v>
      </c>
      <c r="Z128" s="290" t="str">
        <f>'First Aid'!C24</f>
        <v>Describe the symptoms, proper first-aid procedures, and possible prevention measures for knocked out tooth</v>
      </c>
      <c r="AA128" s="314" t="str">
        <f>IF('First Aid'!S24="","",'First Aid'!S24)</f>
        <v/>
      </c>
      <c r="AD128" s="186" t="str">
        <f>'Personal Fitness'!B30</f>
        <v>4c</v>
      </c>
      <c r="AE128" s="183" t="str">
        <f>'Personal Fitness'!C30</f>
        <v>Explain the need to have a balance in all four components of physical fitness.</v>
      </c>
      <c r="AF128" s="187" t="str">
        <f>IF('Personal Fitness'!S30="","",'Personal Fitness'!S30)</f>
        <v/>
      </c>
      <c r="AI128" s="186"/>
      <c r="AJ128" s="183" t="str">
        <f>Sustainability!C17</f>
        <v>Energy</v>
      </c>
      <c r="AK128" s="187" t="str">
        <f>IF(Sustainability!S17="","",Sustainability!S17)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IF(Communication!S16="","",Communication!S16)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Fitness'!S31="","",'Personal Fitness'!S31)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IF(Sustainability!S18="","",Sustainability!S18)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Nation'!S4="", "", 'Citizenship in the Nation'!S4)</f>
        <v/>
      </c>
      <c r="H130" s="2"/>
      <c r="I130" s="2"/>
      <c r="J130" s="291"/>
      <c r="K130" s="294"/>
      <c r="L130" s="292"/>
      <c r="N130" s="2"/>
      <c r="O130" s="184" t="str">
        <f>Cycling!B15</f>
        <v>7A</v>
      </c>
      <c r="P130" s="183" t="str">
        <f>Cycling!C15</f>
        <v>Road Biking</v>
      </c>
      <c r="Q130" s="185" t="str">
        <f>IF(Cycling!S15="","",Cycling!S15)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Aid'!S25="","",'First Aid'!S25)</f>
        <v/>
      </c>
      <c r="AB130" s="2"/>
      <c r="AC130" s="2"/>
      <c r="AD130" s="186" t="str">
        <f>'Personal Fitness'!B32</f>
        <v>5a</v>
      </c>
      <c r="AE130" s="183" t="str">
        <f>'Personal Fitness'!C32</f>
        <v>Explain the importance of good nutrition.</v>
      </c>
      <c r="AF130" s="187" t="str">
        <f>IF('Personal Fitness'!S32="","",'Personal Fitness'!S32)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Nation'!S5="", "", 'Citizenship in the Nation'!S5)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IF(Communication!S17="","",Communication!S17)</f>
        <v/>
      </c>
      <c r="N131" s="2"/>
      <c r="O131" s="184">
        <f>Cycling!B16</f>
        <v>1</v>
      </c>
      <c r="P131" s="188" t="str">
        <f>Cycling!C16</f>
        <v>Take a road test with your counselor and demonstrate the following:</v>
      </c>
      <c r="Q131" s="185" t="str">
        <f>IF(Cycling!S16="","",Cycling!S16)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Science'!S34="","",'Environmental Science'!S34)</f>
        <v/>
      </c>
      <c r="W131" s="2"/>
      <c r="X131" s="2"/>
      <c r="Y131" s="313"/>
      <c r="Z131" s="290"/>
      <c r="AA131" s="314"/>
      <c r="AB131" s="2"/>
      <c r="AC131" s="2"/>
      <c r="AD131" s="186" t="str">
        <f>'Personal Fitness'!B33</f>
        <v>5b</v>
      </c>
      <c r="AE131" s="183" t="str">
        <f>'Personal Fitness'!C33</f>
        <v>Explain what good nutrition means to you.</v>
      </c>
      <c r="AF131" s="187" t="str">
        <f>IF('Personal Fitness'!S33="","",'Personal Fitness'!S33)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IF(Cycling!S17="","",Cycling!S17)</f>
        <v/>
      </c>
      <c r="R132" s="2"/>
      <c r="S132" s="2"/>
      <c r="T132" s="313"/>
      <c r="U132" s="290"/>
      <c r="V132" s="314"/>
      <c r="W132" s="2"/>
      <c r="X132" s="2"/>
      <c r="Y132" s="184">
        <f>'First Aid'!B26</f>
        <v>6</v>
      </c>
      <c r="Z132" s="183" t="str">
        <f>'First Aid'!C26</f>
        <v>Do TWO of the following</v>
      </c>
      <c r="AA132" s="185" t="str">
        <f>IF('First Aid'!S26="","",'First Aid'!S26)</f>
        <v/>
      </c>
      <c r="AB132" s="2"/>
      <c r="AC132" s="2"/>
      <c r="AD132" s="186" t="str">
        <f>'Personal Fitness'!B34</f>
        <v>5c</v>
      </c>
      <c r="AE132" s="183" t="str">
        <f>'Personal Fitness'!C34</f>
        <v>Explain how good nutrition is related to the other components of personal fitness.</v>
      </c>
      <c r="AF132" s="187" t="str">
        <f>IF('Personal Fitness'!S34="","",'Personal Fitness'!S34)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IF(Cycling!S18="","",Cycling!S18)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Aid'!S27="","",'First Aid'!S27)</f>
        <v/>
      </c>
      <c r="AB133" s="2"/>
      <c r="AC133" s="2"/>
      <c r="AD133" s="186" t="str">
        <f>'Personal Fitness'!B35</f>
        <v>5d</v>
      </c>
      <c r="AE133" s="183" t="str">
        <f>'Personal Fitness'!C35</f>
        <v>Explain the three components of a sound weight (fat) control program.</v>
      </c>
      <c r="AF133" s="187" t="str">
        <f>IF('Personal Fitness'!S35="","",'Personal Fitness'!S35)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Nation'!S6="", "", 'Citizenship in the Nation'!S6)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Science'!S35="","",'Environmental Science'!S35)</f>
        <v/>
      </c>
      <c r="W134" s="2"/>
      <c r="X134" s="2"/>
      <c r="Y134" s="313"/>
      <c r="Z134" s="315"/>
      <c r="AA134" s="314"/>
      <c r="AB134" s="2"/>
      <c r="AC134" s="2"/>
      <c r="AD134" s="291">
        <f>'Personal Fitness'!B36</f>
        <v>6</v>
      </c>
      <c r="AE134" s="183" t="str">
        <f>'Personal Fitness'!C36</f>
        <v>Record your abilities on the following tests:</v>
      </c>
      <c r="AF134" s="187" t="str">
        <f>IF('Personal Fitness'!S36="","",'Personal Fitness'!S36)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IF(Sustainability!S19="","",Sustainability!S19)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IF(Cycling!S19="","",Cycling!S19)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Aid'!S28="","",'First Aid'!S28)</f>
        <v/>
      </c>
      <c r="AB135" s="2"/>
      <c r="AC135" s="2"/>
      <c r="AD135" s="291"/>
      <c r="AE135" s="183" t="str">
        <f>'Personal Fitness'!C37</f>
        <v>Aerobic - run 9 minutes OR 1 mile.</v>
      </c>
      <c r="AF135" s="187" t="str">
        <f>IF('Personal Fitness'!S37="","",'Personal Fitness'!S37)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Nation'!S7="", "", 'Citizenship in the Nation'!S7)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IF(Communication!S18="","",Communication!S18)</f>
        <v/>
      </c>
      <c r="N136" s="2"/>
      <c r="O136" s="184" t="str">
        <f>Cycling!B20</f>
        <v>d</v>
      </c>
      <c r="P136" s="198" t="str">
        <f>Cycling!C20</f>
        <v>Demonstrate appropriate actions at a right-turn only lane when you are continuing straight.</v>
      </c>
      <c r="Q136" s="185" t="str">
        <f>IF(Cycling!S20="","",Cycling!S20)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Science'!S36="","",'Environmental Science'!S36)</f>
        <v/>
      </c>
      <c r="W136" s="2"/>
      <c r="X136" s="2"/>
      <c r="Y136" s="313"/>
      <c r="Z136" s="315"/>
      <c r="AA136" s="314"/>
      <c r="AB136" s="2"/>
      <c r="AC136" s="2"/>
      <c r="AD136" s="291"/>
      <c r="AE136" s="183" t="str">
        <f>'Personal Fitness'!C38</f>
        <v>Flexibility - Distance stretched on 4th attempt of a sit and reach.</v>
      </c>
      <c r="AF136" s="187" t="str">
        <f>IF('Personal Fitness'!S38="","",'Personal Fitness'!S38)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IF(Cycling!S21="","",Cycling!S21)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Aid'!S29="","",'First Aid'!S29)</f>
        <v/>
      </c>
      <c r="AB137" s="2"/>
      <c r="AC137" s="2"/>
      <c r="AD137" s="291"/>
      <c r="AE137" s="183" t="str">
        <f>'Personal Fitness'!C39</f>
        <v>Strength - Sit-ups done correctly in 60 seconds.</v>
      </c>
      <c r="AF137" s="187" t="str">
        <f>IF('Personal Fitness'!S39="","",'Personal Fitness'!S39)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Nation'!S8="", "", 'Citizenship in the Nation'!S8)</f>
        <v/>
      </c>
      <c r="H138" s="2"/>
      <c r="I138" s="2"/>
      <c r="J138" s="291"/>
      <c r="K138" s="294"/>
      <c r="L138" s="292"/>
      <c r="N138" s="2"/>
      <c r="O138" s="184" t="str">
        <f>Cycling!B22</f>
        <v>f</v>
      </c>
      <c r="P138" s="198" t="str">
        <f>Cycling!C22</f>
        <v>Cross railroad tracks properly.</v>
      </c>
      <c r="Q138" s="185" t="str">
        <f>IF(Cycling!S22="","",Cycling!S22)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Science'!S37="","",'Environmental Science'!S37)</f>
        <v/>
      </c>
      <c r="W138" s="2"/>
      <c r="X138" s="2"/>
      <c r="Y138" s="313"/>
      <c r="Z138" s="315"/>
      <c r="AA138" s="314"/>
      <c r="AB138" s="2"/>
      <c r="AC138" s="2"/>
      <c r="AD138" s="291"/>
      <c r="AE138" s="183" t="str">
        <f>'Personal Fitness'!C40</f>
        <v>Strength - Pull-ups done correctly in 60 seconds.</v>
      </c>
      <c r="AF138" s="187" t="str">
        <f>IF('Personal Fitness'!S40="","",'Personal Fitness'!S40)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IF(Communication!S19="","",Communication!S19)</f>
        <v/>
      </c>
      <c r="N139" s="2"/>
      <c r="O139" s="184">
        <f>Cycling!B23</f>
        <v>2</v>
      </c>
      <c r="P139" s="188" t="str">
        <f>Cycling!C23</f>
        <v>Avoiding main highways, take the following rides:</v>
      </c>
      <c r="Q139" s="185" t="str">
        <f>IF(Cycling!S23="","",Cycling!S23)</f>
        <v/>
      </c>
      <c r="R139" s="2"/>
      <c r="S139" s="2"/>
      <c r="T139" s="313"/>
      <c r="U139" s="290"/>
      <c r="V139" s="314"/>
      <c r="W139" s="2"/>
      <c r="X139" s="2"/>
      <c r="Y139" s="184">
        <f>'First Aid'!B30</f>
        <v>7</v>
      </c>
      <c r="Z139" s="183" t="str">
        <f>'First Aid'!C30</f>
        <v>Teach another Scout a first-aid skill selected by your counselor.</v>
      </c>
      <c r="AA139" s="185" t="str">
        <f>IF('First Aid'!S30="","",'First Aid'!S30)</f>
        <v/>
      </c>
      <c r="AB139" s="2"/>
      <c r="AC139" s="2"/>
      <c r="AD139" s="291"/>
      <c r="AE139" s="183" t="str">
        <f>'Personal Fitness'!C41</f>
        <v>Strength - Push-ups done correctly in 60 seconds.</v>
      </c>
      <c r="AF139" s="187" t="str">
        <f>IF('Personal Fitness'!S41="","",'Personal Fitness'!S41)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IF(Sustainability!S20="","",Sustainability!S20)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IF(Cycling!S24="","",Cycling!S24)</f>
        <v/>
      </c>
      <c r="R140" s="2"/>
      <c r="S140" s="2"/>
      <c r="T140" s="313"/>
      <c r="U140" s="290"/>
      <c r="V140" s="314"/>
      <c r="W140" s="2"/>
      <c r="X140" s="2"/>
      <c r="Y140" s="109"/>
      <c r="Z140" s="181"/>
      <c r="AA140" s="98"/>
      <c r="AB140" s="2"/>
      <c r="AC140" s="2"/>
      <c r="AD140" s="291"/>
      <c r="AE140" s="183" t="str">
        <f>'Personal Fitness'!C42</f>
        <v>Body Composition - right arm.</v>
      </c>
      <c r="AF140" s="187" t="str">
        <f>IF('Personal Fitness'!S42="","",'Personal Fitness'!S42)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Nation'!S9="", "", 'Citizenship in the Nation'!S9)</f>
        <v/>
      </c>
      <c r="H141" s="2"/>
      <c r="I141" s="2"/>
      <c r="J141" s="291"/>
      <c r="K141" s="295"/>
      <c r="L141" s="292"/>
      <c r="N141" s="2"/>
      <c r="O141" s="184" t="str">
        <f>Cycling!B25</f>
        <v>b</v>
      </c>
      <c r="P141" s="198" t="str">
        <f>Cycling!C25</f>
        <v>Two of 15 miles each.</v>
      </c>
      <c r="Q141" s="185" t="str">
        <f>IF(Cycling!S25="","",Cycling!S25)</f>
        <v/>
      </c>
      <c r="R141" s="2"/>
      <c r="S141" s="2"/>
      <c r="T141" s="313"/>
      <c r="U141" s="290"/>
      <c r="V141" s="314"/>
      <c r="W141" s="2"/>
      <c r="X141" s="2"/>
      <c r="Y141" s="109"/>
      <c r="Z141" s="181"/>
      <c r="AA141" s="98"/>
      <c r="AB141" s="2"/>
      <c r="AC141" s="2"/>
      <c r="AD141" s="291"/>
      <c r="AE141" s="183" t="str">
        <f>'Personal Fitness'!C43</f>
        <v>Body Composition - shoulders.</v>
      </c>
      <c r="AF141" s="187" t="str">
        <f>IF('Personal Fitness'!S43="","",'Personal Fitness'!S43)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IF(Communication!S20="","",Communication!S20)</f>
        <v/>
      </c>
      <c r="N142" s="2"/>
      <c r="O142" s="184" t="str">
        <f>Cycling!B26</f>
        <v>c</v>
      </c>
      <c r="P142" s="198" t="str">
        <f>Cycling!C26</f>
        <v>Two of 25 miles each.</v>
      </c>
      <c r="Q142" s="185" t="str">
        <f>IF(Cycling!S26="","",Cycling!S26)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Science'!S38="","",'Environmental Science'!S38)</f>
        <v/>
      </c>
      <c r="W142" s="2"/>
      <c r="X142" s="2"/>
      <c r="Y142" s="109"/>
      <c r="Z142" s="181"/>
      <c r="AA142" s="98"/>
      <c r="AB142" s="2"/>
      <c r="AC142" s="2"/>
      <c r="AD142" s="291"/>
      <c r="AE142" s="183" t="str">
        <f>'Personal Fitness'!C44</f>
        <v>Body Composition - chest.</v>
      </c>
      <c r="AF142" s="187" t="str">
        <f>IF('Personal Fitness'!S44="","",'Personal Fitness'!S44)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IF(Cycling!S27="","",Cycling!S27)</f>
        <v/>
      </c>
      <c r="R143" s="2"/>
      <c r="S143" s="2"/>
      <c r="T143" s="313"/>
      <c r="U143" s="290"/>
      <c r="V143" s="314"/>
      <c r="W143" s="2"/>
      <c r="X143" s="2"/>
      <c r="Y143" s="109"/>
      <c r="Z143" s="181"/>
      <c r="AA143" s="98"/>
      <c r="AB143" s="2"/>
      <c r="AC143" s="2"/>
      <c r="AD143" s="291"/>
      <c r="AE143" s="183" t="str">
        <f>'Personal Fitness'!C45</f>
        <v>Body Composition - abdomen.</v>
      </c>
      <c r="AF143" s="187" t="str">
        <f>IF('Personal Fitness'!S45="","",'Personal Fitness'!S45)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Nation'!S10="", "", 'Citizenship in the Nation'!S10)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IF(Cycling!S28="","",Cycling!S28)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Fitness'!S46="","",'Personal Fitness'!S46)</f>
        <v/>
      </c>
      <c r="AG144" s="2"/>
      <c r="AH144" s="2"/>
      <c r="AI144" s="186"/>
      <c r="AJ144" s="183" t="str">
        <f>Sustainability!C21</f>
        <v>Stuff</v>
      </c>
      <c r="AK144" s="187" t="str">
        <f>IF(Sustainability!S21="","",Sustainability!S21)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Science'!S39="","",'Environmental Science'!S39)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Fitness'!S47="","",'Personal Fitness'!S47)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IF(Sustainability!S22="","",Sustainability!S22)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IF(Cycling!S29="","",Cycling!S29)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Nation'!S11="", "", 'Citizenship in the Nation'!S11)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Nation'!S12="", "", 'Citizenship in the Nation'!S12)</f>
        <v/>
      </c>
      <c r="H148" s="2"/>
      <c r="I148" s="2"/>
      <c r="J148" s="168"/>
      <c r="K148" s="35"/>
      <c r="L148" s="98"/>
      <c r="N148" s="2"/>
      <c r="O148" s="184" t="str">
        <f>Cycling!B30</f>
        <v>7B</v>
      </c>
      <c r="P148" s="183" t="str">
        <f>Cycling!C30</f>
        <v>Mountain Biking</v>
      </c>
      <c r="Q148" s="185" t="str">
        <f>IF(Cycling!S30="","",Cycling!S30)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Science'!S40="","",'Environmental Science'!S40)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IF(Sustainability!S23="","",Sustainability!S23)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Nation'!S13="", "", 'Citizenship in the Nation'!S13)</f>
        <v/>
      </c>
      <c r="H149" s="2"/>
      <c r="I149" s="2"/>
      <c r="J149" s="168"/>
      <c r="K149" s="35"/>
      <c r="L149" s="98"/>
      <c r="N149" s="2"/>
      <c r="O149" s="184">
        <f>Cycling!B31</f>
        <v>1</v>
      </c>
      <c r="P149" s="188" t="str">
        <f>Cycling!C31</f>
        <v>Take a trail ride with your counselor and demonstrate the following:</v>
      </c>
      <c r="Q149" s="185" t="str">
        <f>IF(Cycling!S31="","",Cycling!S31)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Fitness'!S48="","",'Personal Fitness'!S48)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Nation'!S14="", "", 'Citizenship in the Nation'!S14)</f>
        <v/>
      </c>
      <c r="H150" s="2"/>
      <c r="I150" s="2"/>
      <c r="J150" s="168"/>
      <c r="K150" s="35"/>
      <c r="L150" s="98"/>
      <c r="N150" s="2"/>
      <c r="O150" s="184" t="str">
        <f>Cycling!B32</f>
        <v>a</v>
      </c>
      <c r="P150" s="198" t="str">
        <f>Cycling!C32</f>
        <v>Properly mount, pedal, and brake, including emergency stops.</v>
      </c>
      <c r="Q150" s="185" t="str">
        <f>IF(Cycling!S32="","",Cycling!S32)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IF(Sustainability!S24="","",Sustainability!S24)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Nation'!S15="", "", 'Citizenship in the Nation'!S15)</f>
        <v/>
      </c>
      <c r="H151" s="2"/>
      <c r="I151" s="2"/>
      <c r="J151" s="168"/>
      <c r="K151" s="35"/>
      <c r="L151" s="98"/>
      <c r="N151" s="2"/>
      <c r="O151" s="184" t="str">
        <f>Cycling!B33</f>
        <v>b</v>
      </c>
      <c r="P151" s="198" t="str">
        <f>Cycling!C33</f>
        <v>Show shifting skills as applicable to climbs and obstacles.</v>
      </c>
      <c r="Q151" s="185" t="str">
        <f>IF(Cycling!S33="","",Cycling!S33)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Science'!S41="","",'Environmental Science'!S41)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Nation'!S16="", "", 'Citizenship in the Nation'!S16)</f>
        <v/>
      </c>
      <c r="H152" s="2"/>
      <c r="I152" s="2"/>
      <c r="J152" s="168"/>
      <c r="K152" s="35"/>
      <c r="L152" s="98"/>
      <c r="N152" s="2"/>
      <c r="O152" s="184" t="str">
        <f>Cycling!B34</f>
        <v>c</v>
      </c>
      <c r="P152" s="198" t="str">
        <f>Cycling!C34</f>
        <v>Show proper trail etiquette to hikers and other cyclists, including when to yield the right-of-way.</v>
      </c>
      <c r="Q152" s="185" t="str">
        <f>IF(Cycling!S34="","",Cycling!S34)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Nation'!S17="", "", 'Citizenship in the Nation'!S17)</f>
        <v/>
      </c>
      <c r="H153" s="2"/>
      <c r="I153" s="2"/>
      <c r="J153" s="168"/>
      <c r="K153" s="35"/>
      <c r="L153" s="98"/>
      <c r="N153" s="2"/>
      <c r="O153" s="184" t="str">
        <f>Cycling!B35</f>
        <v>d</v>
      </c>
      <c r="P153" s="198" t="str">
        <f>Cycling!C35</f>
        <v>Show proper technique for riding up and down hills.</v>
      </c>
      <c r="Q153" s="185" t="str">
        <f>IF(Cycling!S35="","",Cycling!S35)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IF(Cycling!S36="","",Cycling!S36)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Science'!S42="","",'Environmental Science'!S42)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IF(Cycling!S37="","",Cycling!S37)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Science'!S43="","",'Environmental Science'!S43)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Nation'!S18="", "", 'Citizenship in the Nation'!S18)</f>
        <v/>
      </c>
      <c r="H157" s="2"/>
      <c r="I157" s="2"/>
      <c r="J157" s="168"/>
      <c r="K157" s="35"/>
      <c r="L157" s="98"/>
      <c r="N157" s="2"/>
      <c r="O157" s="184">
        <f>Cycling!B38</f>
        <v>2</v>
      </c>
      <c r="P157" s="188" t="str">
        <f>Cycling!C38</f>
        <v>Describe the rules of trail riding, including how to know when a trail is unsuitable for riding.</v>
      </c>
      <c r="Q157" s="185" t="str">
        <f>IF(Cycling!S38="","",Cycling!S38)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Fitness'!S49="","",'Personal Fitness'!S49)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Nation'!S19="", "", 'Citizenship in the Nation'!S19)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IF(Cycling!S39="","",Cycling!S39)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IF(Cycling!S40="","",Cycling!S40)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Science'!S44="","",'Environmental Science'!S44)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IF(Cycling!S41="","",Cycling!S41)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IF(Cycling!S42="","",Cycling!S42)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IF(Cycling!S43="","",Cycling!S43)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indexed="29"/>
  </sheetPr>
  <dimension ref="A1:AV180"/>
  <sheetViews>
    <sheetView showGridLines="0" view="pageBreakPreview" zoomScaleNormal="85" zoomScaleSheetLayoutView="100" zoomScalePageLayoutView="55" workbookViewId="0" xr3:uid="{87752282-9950-53E0-ACC6-858909551C9B}">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(2014)'!T3="", "", 'Camping (2014)'!T3)</f>
        <v/>
      </c>
      <c r="H3" s="63"/>
      <c r="I3" s="63"/>
      <c r="J3" s="297">
        <f>'Citizenship in the World'!B3</f>
        <v>1</v>
      </c>
      <c r="K3" s="296" t="str">
        <f>'Citizenship in the World'!C3</f>
        <v>Explain what citizenship in the world means to you and what you think it takes to be a good world citizen.</v>
      </c>
      <c r="L3" s="298" t="str">
        <f>IF('Citizenship in the World'!T3="","",'Citizenship in the World'!T3)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IF(Cooking!T3="","",Cooking!T3)</f>
        <v/>
      </c>
      <c r="R3" s="63"/>
      <c r="S3" s="63"/>
      <c r="T3" s="184">
        <f>'Emergency Prepedness'!B3</f>
        <v>1</v>
      </c>
      <c r="U3" s="183" t="str">
        <f>'Emergency Prepedness'!C3</f>
        <v>Earn the First Aid merit badge.</v>
      </c>
      <c r="V3" s="185" t="str">
        <f>IF('Emergency Prepedness'!T3="","",'Emergency Prepedness'!T3)</f>
        <v/>
      </c>
      <c r="W3" s="63"/>
      <c r="X3" s="63"/>
      <c r="Y3" s="184" t="str">
        <f>'Environmental Science'!B45</f>
        <v>G3</v>
      </c>
      <c r="Z3" s="183" t="str">
        <f>'Environmental Science'!C45</f>
        <v>Hive a swarm OR divide at least one colony of honey bees.  Explain how a hive is constructed.</v>
      </c>
      <c r="AA3" s="185" t="str">
        <f>IF('Environmental Science'!T45="","",'Environmental Science'!T45)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(2016)'!T3="","",'Hiking (2016)'!T3)</f>
        <v/>
      </c>
      <c r="AG3" s="63"/>
      <c r="AH3" s="63"/>
      <c r="AI3" s="186" t="str">
        <f>'Personal Management'!B3</f>
        <v>1a.</v>
      </c>
      <c r="AJ3" s="183" t="str">
        <f>'Personal Management'!C3</f>
        <v>Choose an item that your family might want to purchase that is considered a major expense.</v>
      </c>
      <c r="AK3" s="187" t="str">
        <f>IF('Personal Management'!T3="","",'Personal Management'!T3)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Prepedness'!T4="","",'Emergency Prepedness'!T4)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Science'!T46="","",'Environmental Science'!T46)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Management'!T4="","",'Personal Management'!T4)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(2014)'!T4="", "", 'Camping (2014)'!T4)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World'!T4="","",'Citizenship in the World'!T4)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(2016)'!T4="","",'Hiking (2016)'!T4)</f>
        <v/>
      </c>
      <c r="AG5" s="63"/>
      <c r="AH5" s="63"/>
      <c r="AI5" s="186" t="str">
        <f>'Personal Management'!B5</f>
        <v>i</v>
      </c>
      <c r="AJ5" s="188" t="str">
        <f>'Personal Management'!C5</f>
        <v>Discuss the plan with your merit badge counselor.</v>
      </c>
      <c r="AK5" s="187" t="str">
        <f>IF('Personal Management'!T5="","",'Personal Management'!T5)</f>
        <v/>
      </c>
      <c r="AL5" s="63"/>
      <c r="AM5" s="63"/>
      <c r="AN5" s="291"/>
      <c r="AO5" s="290"/>
      <c r="AP5" s="292"/>
      <c r="AQ5" s="63"/>
    </row>
    <row r="6" spans="1:43" ht="12.75" customHeight="1" x14ac:dyDescent="0.15">
      <c r="A6" s="71" t="s">
        <v>80</v>
      </c>
      <c r="B6" s="178" t="s">
        <v>15</v>
      </c>
      <c r="C6" s="72" t="str">
        <f>'Camping (2014)'!T2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IF(Cooking!T4="","",Cooking!T4)</f>
        <v/>
      </c>
      <c r="R6" s="78"/>
      <c r="S6" s="78"/>
      <c r="T6" s="184" t="str">
        <f>'Emergency Prepedness'!B5</f>
        <v>i</v>
      </c>
      <c r="U6" s="188" t="str">
        <f>'Emergency Prepedness'!C5</f>
        <v>Prepare for emergency situations.</v>
      </c>
      <c r="V6" s="185" t="str">
        <f>IF('Emergency Prepedness'!T5="","",'Emergency Prepedness'!T5)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Science'!T47="","",'Environmental Science'!T47)</f>
        <v/>
      </c>
      <c r="AB6" s="78"/>
      <c r="AC6" s="78"/>
      <c r="AD6" s="291"/>
      <c r="AE6" s="290"/>
      <c r="AF6" s="292"/>
      <c r="AG6" s="78"/>
      <c r="AH6" s="78"/>
      <c r="AI6" s="186" t="str">
        <f>'Personal Management'!B6</f>
        <v>ii</v>
      </c>
      <c r="AJ6" s="188" t="str">
        <f>'Personal Management'!C6</f>
        <v>Discuss the plan with your family.</v>
      </c>
      <c r="AK6" s="187" t="str">
        <f>IF('Personal Management'!T6="","",'Personal Management'!T6)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Community'!T2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Prepedness'!T6="","",'Emergency Prepedness'!T6)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Management'!T7="","",'Personal Management'!T7)</f>
        <v/>
      </c>
      <c r="AL7" s="78"/>
      <c r="AM7" s="78"/>
      <c r="AN7" s="291"/>
      <c r="AO7" s="315"/>
      <c r="AP7" s="292"/>
      <c r="AQ7" s="78"/>
    </row>
    <row r="8" spans="1:43" ht="12.75" customHeight="1" x14ac:dyDescent="0.15">
      <c r="A8" s="71" t="s">
        <v>76</v>
      </c>
      <c r="B8" s="178" t="s">
        <v>35</v>
      </c>
      <c r="C8" s="72" t="str">
        <f>'Citizenship in the Nation'!T2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(2014)'!T5="", "", 'Camping (2014)'!T5)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World'!T5="","",'Citizenship in the World'!T5)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IF(Cooking!T5="","",Cooking!T5)</f>
        <v/>
      </c>
      <c r="R8" s="78"/>
      <c r="S8" s="78"/>
      <c r="T8" s="184" t="str">
        <f>'Emergency Prepedness'!B7</f>
        <v>iii</v>
      </c>
      <c r="U8" s="188" t="str">
        <f>'Emergency Prepedness'!C7</f>
        <v>Recover from emergency situations.</v>
      </c>
      <c r="V8" s="185" t="str">
        <f>IF('Emergency Prepedness'!T7="","",'Emergency Prepedness'!T7)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(2016)'!T5="","",'Hiking (2016)'!T5)</f>
        <v/>
      </c>
      <c r="AG8" s="78"/>
      <c r="AH8" s="78"/>
      <c r="AI8" s="186" t="str">
        <f>'Personal Management'!B8</f>
        <v>1c</v>
      </c>
      <c r="AJ8" s="183" t="str">
        <f>'Personal Management'!C8</f>
        <v>Develop a written shopping strategy for the purchase identified in requirement 1a.</v>
      </c>
      <c r="AK8" s="187" t="str">
        <f>IF('Personal Management'!T8="","",'Personal Management'!T8)</f>
        <v/>
      </c>
      <c r="AL8" s="78"/>
      <c r="AM8" s="78"/>
      <c r="AN8" s="291"/>
      <c r="AO8" s="315"/>
      <c r="AP8" s="292"/>
      <c r="AQ8" s="78"/>
    </row>
    <row r="9" spans="1:43" ht="12.75" customHeight="1" x14ac:dyDescent="0.15">
      <c r="A9" s="71" t="s">
        <v>81</v>
      </c>
      <c r="B9" s="178" t="s">
        <v>38</v>
      </c>
      <c r="C9" s="72" t="str">
        <f>'Citizenship in the World'!T2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Prepedness'!T8="","",'Emergency Prepedness'!T8)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Management'!T9="","",'Personal Management'!T9)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Communication!T2</f>
        <v/>
      </c>
      <c r="D10" s="78"/>
      <c r="E10" s="304">
        <f>'Camping (2014)'!B6</f>
        <v>3</v>
      </c>
      <c r="F10" s="300" t="str">
        <f>'Camping (2014)'!C6</f>
        <v>Make a written plan for an overnight trek and show how to get to your camping spot using a topographical map and either a compass OR GPS receiver.</v>
      </c>
      <c r="G10" s="302" t="str">
        <f>IF('Camping (2014)'!T6="", "", 'Camping (2014)'!T6)</f>
        <v/>
      </c>
      <c r="H10" s="78"/>
      <c r="I10" s="78"/>
      <c r="J10" s="297"/>
      <c r="K10" s="296"/>
      <c r="L10" s="298"/>
      <c r="N10" s="78"/>
      <c r="O10" s="313" t="str">
        <f>Cooking!B6</f>
        <v>1d</v>
      </c>
      <c r="P10" s="290" t="str">
        <f>Cooking!C6</f>
        <v>Describe the following food-related illnesses and tell what you can do to help prevent each from happening:</v>
      </c>
      <c r="Q10" s="314" t="str">
        <f>IF(Cooking!T6="","",Cooking!T6)</f>
        <v/>
      </c>
      <c r="R10" s="78"/>
      <c r="S10" s="78"/>
      <c r="T10" s="184" t="str">
        <f>'Emergency Prepedness'!B9</f>
        <v>v</v>
      </c>
      <c r="U10" s="188" t="str">
        <f>'Emergency Prepedness'!C9</f>
        <v>Mitigate losses in emergency situations.</v>
      </c>
      <c r="V10" s="185" t="str">
        <f>IF('Emergency Prepedness'!T9="","",'Emergency Prepedness'!T9)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Science'!T48="","",'Environmental Science'!T48)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Management'!T10="","",'Personal Management'!T10)</f>
        <v/>
      </c>
      <c r="AL10" s="78"/>
      <c r="AM10" s="78"/>
      <c r="AN10" s="291"/>
      <c r="AO10" s="315"/>
      <c r="AP10" s="292"/>
      <c r="AQ10" s="78"/>
    </row>
    <row r="11" spans="1:43" ht="12.75" customHeight="1" x14ac:dyDescent="0.15">
      <c r="A11" s="71" t="s">
        <v>3</v>
      </c>
      <c r="B11" s="178" t="s">
        <v>808</v>
      </c>
      <c r="C11" s="72" t="str">
        <f>Cooking!T2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World'!T6="","",'Citizenship in the World'!T6)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Prepedness'!T10="","",'Emergency Prepedness'!T10)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(2016)'!T6="","",'Hiking (2016)'!T6)</f>
        <v/>
      </c>
      <c r="AG11" s="78"/>
      <c r="AH11" s="78"/>
      <c r="AI11" s="291"/>
      <c r="AJ11" s="315"/>
      <c r="AK11" s="292"/>
      <c r="AL11" s="78"/>
      <c r="AM11" s="78"/>
      <c r="AN11" s="291"/>
      <c r="AO11" s="315"/>
      <c r="AP11" s="292"/>
      <c r="AQ11" s="78"/>
    </row>
    <row r="12" spans="1:43" ht="12.75" customHeight="1" x14ac:dyDescent="0.15">
      <c r="A12" s="71" t="s">
        <v>85</v>
      </c>
      <c r="B12" s="178" t="s">
        <v>26</v>
      </c>
      <c r="C12" s="72" t="str">
        <f>Cycling!T2</f>
        <v/>
      </c>
      <c r="D12" s="78"/>
      <c r="E12" s="297" t="str">
        <f>'Camping (2014)'!B7</f>
        <v>4a</v>
      </c>
      <c r="F12" s="296" t="str">
        <f>'Camping (2014)'!C7</f>
        <v>Make a duty roster showing how your patrol is organized for an actual overnight campout.  List assignments for each member.</v>
      </c>
      <c r="G12" s="298" t="str">
        <f>IF('Camping (2014)'!T7="", "", 'Camping (2014)'!T7)</f>
        <v/>
      </c>
      <c r="H12" s="78"/>
      <c r="I12" s="78"/>
      <c r="J12" s="297"/>
      <c r="K12" s="296"/>
      <c r="L12" s="298"/>
      <c r="N12" s="78"/>
      <c r="O12" s="313"/>
      <c r="P12" s="188" t="str">
        <f>Cooking!C7</f>
        <v>1) Salmonella</v>
      </c>
      <c r="Q12" s="185" t="str">
        <f>IF(Cooking!T7="","",Cooking!T7)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Prepedness'!T2</f>
        <v/>
      </c>
      <c r="D13" s="78"/>
      <c r="E13" s="297"/>
      <c r="F13" s="296"/>
      <c r="G13" s="298"/>
      <c r="H13" s="78"/>
      <c r="I13" s="78"/>
      <c r="J13" s="190">
        <f>'Citizenship in the World'!B7</f>
        <v>4</v>
      </c>
      <c r="K13" s="189" t="str">
        <f>'Citizenship in the World'!C7</f>
        <v>Do TWO of the following</v>
      </c>
      <c r="L13" s="191" t="str">
        <f>IF('Citizenship in the World'!T7="","",'Citizenship in the World'!T7)</f>
        <v/>
      </c>
      <c r="N13" s="78"/>
      <c r="O13" s="313"/>
      <c r="P13" s="188" t="str">
        <f>Cooking!C8</f>
        <v>2) Staphylococcal aureus (staph)</v>
      </c>
      <c r="Q13" s="185" t="str">
        <f>IF(Cooking!T8="","",Cooking!T8)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Management'!T11="","",'Personal Management'!T11)</f>
        <v/>
      </c>
      <c r="AL13" s="78"/>
      <c r="AM13" s="78"/>
      <c r="AN13" s="291"/>
      <c r="AO13" s="315"/>
      <c r="AP13" s="292"/>
      <c r="AQ13" s="78"/>
    </row>
    <row r="14" spans="1:43" ht="12.75" customHeight="1" x14ac:dyDescent="0.15">
      <c r="A14" s="71" t="s">
        <v>97</v>
      </c>
      <c r="B14" s="178" t="s">
        <v>28</v>
      </c>
      <c r="C14" s="72" t="str">
        <f>'Environmental Science'!T2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(2014)'!T8="", "", 'Camping (2014)'!T8)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World'!T8="","",'Citizenship in the World'!T8)</f>
        <v/>
      </c>
      <c r="N14" s="78"/>
      <c r="O14" s="313"/>
      <c r="P14" s="188" t="str">
        <f>Cooking!C9</f>
        <v>3) Escherichia coli (E. coli)</v>
      </c>
      <c r="Q14" s="185" t="str">
        <f>IF(Cooking!T9="","",Cooking!T9)</f>
        <v/>
      </c>
      <c r="R14" s="78"/>
      <c r="S14" s="78"/>
      <c r="T14" s="184" t="str">
        <f>'Emergency Prepedness'!B11</f>
        <v>i</v>
      </c>
      <c r="U14" s="188" t="str">
        <f>'Emergency Prepedness'!C11</f>
        <v>Home kitchen fire.</v>
      </c>
      <c r="V14" s="185" t="str">
        <f>IF('Emergency Prepedness'!T11="","",'Emergency Prepedness'!T11)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Life'!T2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World'!T9="","",'Citizenship in the World'!T9)</f>
        <v/>
      </c>
      <c r="N15" s="78"/>
      <c r="O15" s="313"/>
      <c r="P15" s="188" t="str">
        <f>Cooking!C10</f>
        <v>4) Clostridium botulinum (Botulism)</v>
      </c>
      <c r="Q15" s="185" t="str">
        <f>IF(Cooking!T10="","",Cooking!T10)</f>
        <v/>
      </c>
      <c r="R15" s="78"/>
      <c r="S15" s="78"/>
      <c r="T15" s="184" t="str">
        <f>'Emergency Prepedness'!B12</f>
        <v>ii</v>
      </c>
      <c r="U15" s="188" t="str">
        <f>'Emergency Prepedness'!C12</f>
        <v>Home basement/storage room/garage fire.</v>
      </c>
      <c r="V15" s="185" t="str">
        <f>IF('Emergency Prepedness'!T12="","",'Emergency Prepedness'!T12)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(2016)'!T7="","",'Hiking (2016)'!T7)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Aid'!T2</f>
        <v/>
      </c>
      <c r="D16" s="78"/>
      <c r="E16" s="297" t="str">
        <f>'Camping (2014)'!B9</f>
        <v>5a</v>
      </c>
      <c r="F16" s="296" t="str">
        <f>'Camping (2014)'!C9</f>
        <v>Prepare a list of clothing you would need for overnight campouts in both warm and cold weather.  Explain the term "layering".</v>
      </c>
      <c r="G16" s="298" t="str">
        <f>IF('Camping (2014)'!T9="", "", 'Camping (2014)'!T9)</f>
        <v/>
      </c>
      <c r="H16" s="78"/>
      <c r="I16" s="78"/>
      <c r="J16" s="297"/>
      <c r="K16" s="306"/>
      <c r="L16" s="298"/>
      <c r="N16" s="78"/>
      <c r="O16" s="313"/>
      <c r="P16" s="188" t="str">
        <f>Cooking!C11</f>
        <v>5) Campylobacter jejuni</v>
      </c>
      <c r="Q16" s="185" t="str">
        <f>IF(Cooking!T11="","",Cooking!T11)</f>
        <v/>
      </c>
      <c r="R16" s="78"/>
      <c r="S16" s="78"/>
      <c r="T16" s="184" t="str">
        <f>'Emergency Prepedness'!B13</f>
        <v>iii</v>
      </c>
      <c r="U16" s="188" t="str">
        <f>'Emergency Prepedness'!C13</f>
        <v>Explosion in the home.</v>
      </c>
      <c r="V16" s="185" t="str">
        <f>IF('Emergency Prepedness'!T13="","",'Emergency Prepedness'!T13)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Science'!T49="","",'Environmental Science'!T49)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(2016)'!T2</f>
        <v/>
      </c>
      <c r="D17" s="63"/>
      <c r="E17" s="297"/>
      <c r="F17" s="296"/>
      <c r="G17" s="298"/>
      <c r="H17" s="63"/>
      <c r="I17" s="63"/>
      <c r="J17" s="297"/>
      <c r="K17" s="306"/>
      <c r="L17" s="298"/>
      <c r="N17" s="63"/>
      <c r="O17" s="313"/>
      <c r="P17" s="188" t="str">
        <f>Cooking!C12</f>
        <v>6) Hepatitis</v>
      </c>
      <c r="Q17" s="185" t="str">
        <f>IF(Cooking!T12="","",Cooking!T12)</f>
        <v/>
      </c>
      <c r="R17" s="63"/>
      <c r="S17" s="63"/>
      <c r="T17" s="184" t="str">
        <f>'Emergency Prepedness'!B14</f>
        <v>iv</v>
      </c>
      <c r="U17" s="188" t="str">
        <f>'Emergency Prepedness'!C14</f>
        <v>Automobile crash.</v>
      </c>
      <c r="V17" s="185" t="str">
        <f>IF('Emergency Prepedness'!T14="","",'Emergency Prepedness'!T14)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Management'!T12="","",'Personal Management'!T12)</f>
        <v/>
      </c>
      <c r="AL17" s="63"/>
      <c r="AM17" s="63"/>
      <c r="AN17" s="291"/>
      <c r="AO17" s="315"/>
      <c r="AP17" s="292"/>
      <c r="AQ17" s="63"/>
    </row>
    <row r="18" spans="1:48" ht="12.75" customHeight="1" x14ac:dyDescent="0.15">
      <c r="A18" s="71" t="s">
        <v>92</v>
      </c>
      <c r="B18" s="178" t="s">
        <v>22</v>
      </c>
      <c r="C18" s="72" t="str">
        <f>Lifesaving!T2</f>
        <v/>
      </c>
      <c r="D18" s="63"/>
      <c r="E18" s="297" t="str">
        <f>'Camping (2014)'!B10</f>
        <v>5b</v>
      </c>
      <c r="F18" s="296" t="str">
        <f>'Camping (2014)'!C10</f>
        <v>Discuss the footwear for different kinds of weather and how the right footwear is important for protecting your feet.</v>
      </c>
      <c r="G18" s="298" t="str">
        <f>IF('Camping (2014)'!T10="", "", 'Camping (2014)'!T10)</f>
        <v/>
      </c>
      <c r="H18" s="63"/>
      <c r="I18" s="63"/>
      <c r="J18" s="297"/>
      <c r="K18" s="306"/>
      <c r="L18" s="298"/>
      <c r="N18" s="63"/>
      <c r="O18" s="313"/>
      <c r="P18" s="188" t="str">
        <f>Cooking!C13</f>
        <v>7) Listeria monocytogenes</v>
      </c>
      <c r="Q18" s="185" t="str">
        <f>IF(Cooking!T13="","",Cooking!T13)</f>
        <v/>
      </c>
      <c r="R18" s="63"/>
      <c r="S18" s="63"/>
      <c r="T18" s="184" t="str">
        <f>'Emergency Prepedness'!B15</f>
        <v>v</v>
      </c>
      <c r="U18" s="188" t="str">
        <f>'Emergency Prepedness'!C15</f>
        <v>Food-borne disease (food poisoning).</v>
      </c>
      <c r="V18" s="185" t="str">
        <f>IF('Emergency Prepedness'!T15="","",'Emergency Prepedness'!T15)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Science'!T50="","",'Environmental Science'!T50)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(2016)'!T8="","",'Hiking (2016)'!T8)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Fitness'!T2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World'!T10="","",'Citizenship in the World'!T10)</f>
        <v/>
      </c>
      <c r="N19" s="63"/>
      <c r="O19" s="313"/>
      <c r="P19" s="188" t="str">
        <f>Cooking!C14</f>
        <v>8) Cryptosporidium</v>
      </c>
      <c r="Q19" s="185" t="str">
        <f>IF(Cooking!T14="","",Cooking!T14)</f>
        <v/>
      </c>
      <c r="R19" s="63"/>
      <c r="S19" s="63"/>
      <c r="T19" s="184" t="str">
        <f>'Emergency Prepedness'!B16</f>
        <v>vi</v>
      </c>
      <c r="U19" s="188" t="str">
        <f>'Emergency Prepedness'!C16</f>
        <v>Fire or explosion in a public place.</v>
      </c>
      <c r="V19" s="185" t="str">
        <f>IF('Emergency Prepedness'!T16="","",'Emergency Prepedness'!T16)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Management'!T2</f>
        <v/>
      </c>
      <c r="D20" s="63"/>
      <c r="E20" s="190" t="str">
        <f>'Camping (2014)'!B11</f>
        <v>5c</v>
      </c>
      <c r="F20" s="189" t="str">
        <f>'Camping (2014)'!C11</f>
        <v>Explain the proper care and storage of camping equipment.</v>
      </c>
      <c r="G20" s="191" t="str">
        <f>IF('Camping (2014)'!T11="", "", 'Camping (2014)'!T11)</f>
        <v/>
      </c>
      <c r="H20" s="63"/>
      <c r="I20" s="63"/>
      <c r="J20" s="297"/>
      <c r="K20" s="306"/>
      <c r="L20" s="298"/>
      <c r="N20" s="63"/>
      <c r="O20" s="313"/>
      <c r="P20" s="188" t="str">
        <f>Cooking!C15</f>
        <v>9) Norovirus</v>
      </c>
      <c r="Q20" s="185" t="str">
        <f>IF(Cooking!T15="","",Cooking!T15)</f>
        <v/>
      </c>
      <c r="R20" s="63"/>
      <c r="S20" s="63"/>
      <c r="T20" s="184" t="str">
        <f>'Emergency Prepedness'!B17</f>
        <v>vii</v>
      </c>
      <c r="U20" s="188" t="str">
        <f>'Emergency Prepedness'!C17</f>
        <v>Vehicle stalled in the desert.</v>
      </c>
      <c r="V20" s="185" t="str">
        <f>IF('Emergency Prepedness'!T17="","",'Emergency Prepedness'!T17)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Management'!T13="","",'Personal Management'!T13)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Sustainability!T2</f>
        <v/>
      </c>
      <c r="D21" s="63"/>
      <c r="E21" s="194" t="str">
        <f>'Camping (2014)'!B12</f>
        <v>5d</v>
      </c>
      <c r="F21" s="192" t="str">
        <f>'Camping (2014)'!C12</f>
        <v>List the outdoor essentials necessary for any campout, and explain why each item is needed.</v>
      </c>
      <c r="G21" s="193" t="str">
        <f>IF('Camping (2014)'!T12="", "", 'Camping (2014)'!T12)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IF(Cooking!T16="","",Cooking!T16)</f>
        <v/>
      </c>
      <c r="R21" s="63"/>
      <c r="S21" s="63"/>
      <c r="T21" s="184" t="str">
        <f>'Emergency Prepedness'!B18</f>
        <v>viii</v>
      </c>
      <c r="U21" s="188" t="str">
        <f>'Emergency Prepedness'!C18</f>
        <v>Vehicle trapped in a blizzard.</v>
      </c>
      <c r="V21" s="185" t="str">
        <f>IF('Emergency Prepedness'!T18="","",'Emergency Prepedness'!T18)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(2016)'!T9="","",'Hiking (2016)'!T9)</f>
        <v/>
      </c>
      <c r="AG21" s="63"/>
      <c r="AH21" s="63"/>
      <c r="AI21" s="186" t="str">
        <f>'Personal Management'!B14</f>
        <v>a</v>
      </c>
      <c r="AJ21" s="188" t="str">
        <f>'Personal Management'!C14</f>
        <v>The emotions you feel when you receive money.</v>
      </c>
      <c r="AK21" s="187" t="str">
        <f>IF('Personal Management'!T14="","",'Personal Management'!T14)</f>
        <v/>
      </c>
      <c r="AL21" s="63"/>
      <c r="AM21" s="63"/>
      <c r="AN21" s="291"/>
      <c r="AO21" s="315"/>
      <c r="AP21" s="292"/>
      <c r="AQ21" s="63"/>
    </row>
    <row r="22" spans="1:48" ht="12.75" customHeight="1" x14ac:dyDescent="0.15">
      <c r="A22" s="71" t="s">
        <v>89</v>
      </c>
      <c r="B22" s="178" t="s">
        <v>88</v>
      </c>
      <c r="C22" s="72" t="str">
        <f>Swimming!T2</f>
        <v/>
      </c>
      <c r="D22" s="73"/>
      <c r="E22" s="297" t="str">
        <f>'Camping (2014)'!B13</f>
        <v>5e</v>
      </c>
      <c r="F22" s="296" t="str">
        <f>'Camping (2014)'!C13</f>
        <v>Present yourself to your Scoutmaster with your pack for inspection.  Be correctly clothed and equipped for an overnight campout.</v>
      </c>
      <c r="G22" s="298" t="str">
        <f>IF('Camping (2014)'!T13="", "", 'Camping (2014)'!T13)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Prepedness'!T19="","",'Emergency Prepedness'!T19)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Management'!T15="","",'Personal Management'!T15)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IF(Cooking!T17="","",Cooking!T17)</f>
        <v/>
      </c>
      <c r="R23" s="74"/>
      <c r="S23" s="74"/>
      <c r="T23" s="184" t="str">
        <f>'Emergency Prepedness'!B20</f>
        <v>x</v>
      </c>
      <c r="U23" s="188" t="str">
        <f>'Emergency Prepedness'!C20</f>
        <v>Mountain/backcountry accident.</v>
      </c>
      <c r="V23" s="185" t="str">
        <f>IF('Emergency Prepedness'!T20="","",'Emergency Prepedness'!T20)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Management'!T16="","",'Personal Management'!T16)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(2014)'!T14="", "", 'Camping (2014)'!T14)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Prepedness'!T21="","",'Emergency Prepedness'!T21)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Life'!T3="","",'Family Life'!T3)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IF(Cooking!T18="","",Cooking!T18)</f>
        <v/>
      </c>
      <c r="R25" s="78"/>
      <c r="S25" s="78"/>
      <c r="T25" s="184" t="str">
        <f>'Emergency Prepedness'!B22</f>
        <v>xii</v>
      </c>
      <c r="U25" s="188" t="str">
        <f>'Emergency Prepedness'!C22</f>
        <v>Gas leak in a home or a building.</v>
      </c>
      <c r="V25" s="185" t="str">
        <f>IF('Emergency Prepedness'!T22="","",'Emergency Prepedness'!T22)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Management'!T17="","",'Personal Management'!T17)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(2014)'!T15="", "", 'Camping (2014)'!T15)</f>
        <v/>
      </c>
      <c r="H26" s="78"/>
      <c r="I26" s="78"/>
      <c r="J26" s="297"/>
      <c r="K26" s="306"/>
      <c r="L26" s="298"/>
      <c r="N26" s="78"/>
      <c r="O26" s="313"/>
      <c r="P26" s="188" t="str">
        <f>Cooking!C19</f>
        <v>2) Vegetables</v>
      </c>
      <c r="Q26" s="185" t="str">
        <f>IF(Cooking!T19="","",Cooking!T19)</f>
        <v/>
      </c>
      <c r="R26" s="78"/>
      <c r="S26" s="78"/>
      <c r="T26" s="184" t="str">
        <f>'Emergency Prepedness'!B23</f>
        <v>xiii</v>
      </c>
      <c r="U26" s="188" t="str">
        <f>'Emergency Prepedness'!C23</f>
        <v>Tornado or hurricane.</v>
      </c>
      <c r="V26" s="185" t="str">
        <f>IF('Emergency Prepedness'!T23="","",'Emergency Prepedness'!T23)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Management'!T18="","",'Personal Management'!T18)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IF(Cooking!T20="","",Cooking!T20)</f>
        <v/>
      </c>
      <c r="R27" s="78"/>
      <c r="S27" s="78"/>
      <c r="T27" s="184" t="str">
        <f>'Emergency Prepedness'!B24</f>
        <v>xiv</v>
      </c>
      <c r="U27" s="188" t="str">
        <f>'Emergency Prepedness'!C24</f>
        <v>Major flood.</v>
      </c>
      <c r="V27" s="185" t="str">
        <f>IF('Emergency Prepedness'!T24="","",'Emergency Prepedness'!T24)</f>
        <v/>
      </c>
      <c r="W27" s="78"/>
      <c r="X27" s="78"/>
      <c r="Y27" s="313">
        <f>'Family Life'!B4</f>
        <v>2</v>
      </c>
      <c r="Z27" s="290" t="str">
        <f>'Family Life'!C4</f>
        <v>List several reasons why you are important to your family and discuss this with your parents or guardians and with your merit badge counselor.</v>
      </c>
      <c r="AA27" s="314" t="str">
        <f>IF('Family Life'!T4="","",'Family Life'!T4)</f>
        <v/>
      </c>
      <c r="AB27" s="78"/>
      <c r="AC27" s="78"/>
      <c r="AD27" s="186" t="str">
        <f>Lifesaving!B3</f>
        <v>1a</v>
      </c>
      <c r="AE27" s="183" t="str">
        <f>Lifesaving!C3</f>
        <v>Complete 2nd Class requirements 5a - 5d, and 1st Class requirements 6a - 6e</v>
      </c>
      <c r="AF27" s="187" t="str">
        <f>IF(Lifesaving!T3="","",Lifesaving!T3)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(2014)'!T16="", "", 'Camping (2014)'!T16)</f>
        <v/>
      </c>
      <c r="H28" s="78"/>
      <c r="I28" s="78"/>
      <c r="J28" s="297"/>
      <c r="K28" s="306"/>
      <c r="L28" s="298"/>
      <c r="N28" s="78"/>
      <c r="O28" s="313"/>
      <c r="P28" s="188" t="str">
        <f>Cooking!C21</f>
        <v>4) Proteins</v>
      </c>
      <c r="Q28" s="185" t="str">
        <f>IF(Cooking!T21="","",Cooking!T21)</f>
        <v/>
      </c>
      <c r="R28" s="78"/>
      <c r="S28" s="78"/>
      <c r="T28" s="184" t="str">
        <f>'Emergency Prepedness'!B25</f>
        <v>xv</v>
      </c>
      <c r="U28" s="188" t="str">
        <f>'Emergency Prepedness'!C25</f>
        <v>Toxic chemical spills and releases.</v>
      </c>
      <c r="V28" s="185" t="str">
        <f>IF('Emergency Prepedness'!T25="","",'Emergency Prepedness'!T25)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IF(Lifesaving!T4="","",Lifesaving!T4)</f>
        <v/>
      </c>
      <c r="AG28" s="78"/>
      <c r="AH28" s="78"/>
      <c r="AI28" s="186" t="str">
        <f>'Personal Management'!B19</f>
        <v>f</v>
      </c>
      <c r="AJ28" s="188" t="str">
        <f>'Personal Management'!C19</f>
        <v>Your understanding of what happens when you put money into a savings account.</v>
      </c>
      <c r="AK28" s="187" t="str">
        <f>IF('Personal Management'!T19="","",'Personal Management'!T19)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(2014)'!T17="", "", 'Camping (2014)'!T17)</f>
        <v/>
      </c>
      <c r="H29" s="78"/>
      <c r="I29" s="78"/>
      <c r="J29" s="190" t="str">
        <f>'Citizenship in the World'!B11</f>
        <v>5a</v>
      </c>
      <c r="K29" s="189" t="str">
        <f>'Citizenship in the World'!C11</f>
        <v>Discuss the differences between constitutional and no constitutional governments.</v>
      </c>
      <c r="L29" s="191" t="str">
        <f>IF('Citizenship in the World'!T11="","",'Citizenship in the World'!T11)</f>
        <v/>
      </c>
      <c r="N29" s="78"/>
      <c r="O29" s="313"/>
      <c r="P29" s="188" t="str">
        <f>Cooking!C22</f>
        <v>5) Dairy</v>
      </c>
      <c r="Q29" s="185" t="str">
        <f>IF(Cooking!T22="","",Cooking!T22)</f>
        <v/>
      </c>
      <c r="R29" s="78"/>
      <c r="S29" s="78"/>
      <c r="T29" s="184" t="str">
        <f>'Emergency Prepedness'!B26</f>
        <v>xvi</v>
      </c>
      <c r="U29" s="188" t="str">
        <f>'Emergency Prepedness'!C26</f>
        <v>Nuclear power plant emergency.</v>
      </c>
      <c r="V29" s="185" t="str">
        <f>IF('Emergency Prepedness'!T26="","",'Emergency Prepedness'!T26)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Life'!T5="","",'Family Life'!T5)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Management'!T20="","",'Personal Management'!T20)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World'!T12="","",'Citizenship in the World'!T12)</f>
        <v/>
      </c>
      <c r="N30" s="78"/>
      <c r="O30" s="184" t="str">
        <f>Cooking!B23</f>
        <v>2b</v>
      </c>
      <c r="P30" s="183" t="str">
        <f>Cooking!C23</f>
        <v>Explain why you should limit your intake of oils and sugars.</v>
      </c>
      <c r="Q30" s="185" t="str">
        <f>IF(Cooking!T23="","",Cooking!T23)</f>
        <v/>
      </c>
      <c r="R30" s="78"/>
      <c r="S30" s="78"/>
      <c r="T30" s="184" t="str">
        <f>'Emergency Prepedness'!B27</f>
        <v>xvii</v>
      </c>
      <c r="U30" s="188" t="str">
        <f>'Emergency Prepedness'!C27</f>
        <v>Avalanche (Snowslide or rockslide).</v>
      </c>
      <c r="V30" s="185" t="str">
        <f>IF('Emergency Prepedness'!T27="","",'Emergency Prepedness'!T27)</f>
        <v/>
      </c>
      <c r="W30" s="78"/>
      <c r="X30" s="78"/>
      <c r="Y30" s="313"/>
      <c r="Z30" s="290"/>
      <c r="AA30" s="314"/>
      <c r="AB30" s="78"/>
      <c r="AC30" s="78"/>
      <c r="AD30" s="186">
        <f>Lifesaving!B5</f>
        <v>2</v>
      </c>
      <c r="AE30" s="183" t="str">
        <f>Lifesaving!C5</f>
        <v>Explain the following:</v>
      </c>
      <c r="AF30" s="187" t="str">
        <f>IF(Lifesaving!T5="","",Lifesaving!T5)</f>
        <v/>
      </c>
      <c r="AG30" s="78"/>
      <c r="AH30" s="78"/>
      <c r="AI30" s="186" t="str">
        <f>'Personal Management'!B21</f>
        <v>h</v>
      </c>
      <c r="AJ30" s="188" t="str">
        <f>'Personal Management'!C21</f>
        <v>What you can do to better manage your money.</v>
      </c>
      <c r="AK30" s="187" t="str">
        <f>IF('Personal Management'!T21="","",'Personal Management'!T21)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(2014)'!T18="", "", 'Camping (2014)'!T18)</f>
        <v/>
      </c>
      <c r="H31" s="162"/>
      <c r="I31" s="162"/>
      <c r="J31" s="190" t="str">
        <f>'Citizenship in the World'!B13</f>
        <v>5c</v>
      </c>
      <c r="K31" s="189" t="str">
        <f>'Citizenship in the World'!C13</f>
        <v>Show on a world map countries that use each of these five different forms of government</v>
      </c>
      <c r="L31" s="191" t="str">
        <f>IF('Citizenship in the World'!T13="","",'Citizenship in the World'!T13)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IF(Cooking!T24="","",Cooking!T24)</f>
        <v/>
      </c>
      <c r="R31" s="162"/>
      <c r="S31" s="162"/>
      <c r="T31" s="184" t="str">
        <f>'Emergency Prepedness'!B28</f>
        <v>xviii</v>
      </c>
      <c r="U31" s="188" t="str">
        <f>'Emergency Prepedness'!C28</f>
        <v>Violence in a public place.</v>
      </c>
      <c r="V31" s="185" t="str">
        <f>IF('Emergency Prepedness'!T28="","",'Emergency Prepedness'!T28)</f>
        <v/>
      </c>
      <c r="W31" s="162"/>
      <c r="X31" s="162"/>
      <c r="Y31" s="313"/>
      <c r="Z31" s="290"/>
      <c r="AA31" s="314"/>
      <c r="AB31" s="162"/>
      <c r="AC31" s="162"/>
      <c r="AD31" s="186" t="str">
        <f>Lifesaving!B6</f>
        <v>a</v>
      </c>
      <c r="AE31" s="188" t="str">
        <f>Lifesaving!C6</f>
        <v>Common drowning situations and how to prevent them.</v>
      </c>
      <c r="AF31" s="187" t="str">
        <f>IF(Lifesaving!T6="","",Lifesaving!T6)</f>
        <v/>
      </c>
      <c r="AG31" s="162"/>
      <c r="AH31" s="162"/>
      <c r="AI31" s="186" t="str">
        <f>'Personal Management'!B22</f>
        <v>4a</v>
      </c>
      <c r="AJ31" s="183" t="str">
        <f>'Personal Management'!C22</f>
        <v>Explain the differences between saving and investing, including reasons for using one over the other.</v>
      </c>
      <c r="AK31" s="187" t="str">
        <f>IF('Personal Management'!T22="","",'Personal Management'!T22)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World'!T14="","",'Citizenship in the World'!T14)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Prepedness'!T29="","",'Emergency Prepedness'!T29)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Life'!T6="","",'Family Life'!T6)</f>
        <v/>
      </c>
      <c r="AB32" s="162"/>
      <c r="AC32" s="162"/>
      <c r="AD32" s="186" t="str">
        <f>Lifesaving!B7</f>
        <v>b</v>
      </c>
      <c r="AE32" s="188" t="str">
        <f>Lifesaving!C7</f>
        <v>How to identify persons in the water who need assistance.</v>
      </c>
      <c r="AF32" s="187" t="str">
        <f>IF(Lifesaving!T7="","",Lifesaving!T7)</f>
        <v/>
      </c>
      <c r="AG32" s="162"/>
      <c r="AH32" s="162"/>
      <c r="AI32" s="186" t="str">
        <f>'Personal Management'!B23</f>
        <v>4b</v>
      </c>
      <c r="AJ32" s="183" t="str">
        <f>'Personal Management'!C23</f>
        <v>Explain the concepts of return on investment and risk.</v>
      </c>
      <c r="AK32" s="187" t="str">
        <f>IF('Personal Management'!T23="","",'Personal Management'!T23)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World'!T15="","",'Citizenship in the World'!T15)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IF(Lifesaving!T8="","",Lifesaving!T8)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Management'!T24="","",'Personal Management'!T24)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(2014)'!T19="", "", 'Camping (2014)'!T19)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IF(Cooking!T25="","",Cooking!T25)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IF(Lifesaving!T9="","",Lifesaving!T9)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IF(Swimming!T3="","",Swimming!T3)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(2014)'!T20="", "", 'Camping (2014)'!T20)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Life'!T7="","",'Family Life'!T7)</f>
        <v/>
      </c>
      <c r="AB35" s="162"/>
      <c r="AC35" s="162"/>
      <c r="AD35" s="186" t="str">
        <f>Lifesaving!B10</f>
        <v>e</v>
      </c>
      <c r="AE35" s="188" t="str">
        <f>Lifesaving!C10</f>
        <v>Situations for which in-water rescues should not be undertaken.</v>
      </c>
      <c r="AF35" s="187" t="str">
        <f>IF(Lifesaving!T10="","",Lifesaving!T10)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Management'!T25="","",'Personal Management'!T25)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(2014)'!T21="", "", 'Camping (2014)'!T21)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IF(Cooking!T26="","",Cooking!T26)</f>
        <v/>
      </c>
      <c r="R36" s="162"/>
      <c r="S36" s="162"/>
      <c r="T36" s="184">
        <f>'Emergency Prepedness'!B30</f>
        <v>3</v>
      </c>
      <c r="U36" s="183" t="str">
        <f>'Emergency Prepedness'!C30</f>
        <v>Show how you could safely save a person from the following:</v>
      </c>
      <c r="V36" s="185" t="str">
        <f>IF('Emergency Prepedness'!T30="","",'Emergency Prepedness'!T30)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IF(Lifesaving!T11="","",Lifesaving!T11)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IF(Swimming!T4="","",Swimming!T4)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Prepedness'!T31="","",'Emergency Prepedness'!T31)</f>
        <v/>
      </c>
      <c r="W37" s="162"/>
      <c r="X37" s="162"/>
      <c r="Y37" s="184" t="str">
        <f>'Family Life'!B8</f>
        <v>a</v>
      </c>
      <c r="Z37" s="188" t="str">
        <f>'Family Life'!C8</f>
        <v>The objective or goal of the project</v>
      </c>
      <c r="AA37" s="185" t="str">
        <f>IF('Family Life'!T8="","",'Family Life'!T8)</f>
        <v/>
      </c>
      <c r="AB37" s="162"/>
      <c r="AC37" s="162"/>
      <c r="AD37" s="291"/>
      <c r="AE37" s="290"/>
      <c r="AF37" s="292"/>
      <c r="AG37" s="162"/>
      <c r="AH37" s="162"/>
      <c r="AI37" s="186" t="str">
        <f>'Personal Management'!B26</f>
        <v>a</v>
      </c>
      <c r="AJ37" s="188" t="str">
        <f>'Personal Management'!C26</f>
        <v>Current price.</v>
      </c>
      <c r="AK37" s="187" t="str">
        <f>IF('Personal Management'!T26="","",'Personal Management'!T26)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Prepedness'!T32="","",'Emergency Prepedness'!T32)</f>
        <v/>
      </c>
      <c r="W38" s="163"/>
      <c r="X38" s="163"/>
      <c r="Y38" s="184" t="str">
        <f>'Family Life'!B9</f>
        <v>b</v>
      </c>
      <c r="Z38" s="188" t="str">
        <f>'Family Life'!C9</f>
        <v>how individual members of your family participated</v>
      </c>
      <c r="AA38" s="185" t="str">
        <f>IF('Family Life'!T9="","",'Family Life'!T9)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IF(Lifesaving!T12="","",Lifesaving!T12)</f>
        <v/>
      </c>
      <c r="AG38" s="163"/>
      <c r="AH38" s="163"/>
      <c r="AI38" s="186" t="str">
        <f>'Personal Management'!B27</f>
        <v>b</v>
      </c>
      <c r="AJ38" s="188" t="str">
        <f>'Personal Management'!C27</f>
        <v>How much the price changed from the previous day.</v>
      </c>
      <c r="AK38" s="187" t="str">
        <f>IF('Personal Management'!T27="","",'Personal Management'!T27)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(2014)'!T22="", "", 'Camping (2014)'!T22)</f>
        <v/>
      </c>
      <c r="H39" s="163"/>
      <c r="I39" s="163"/>
      <c r="J39" s="190" t="str">
        <f>'Citizenship in the World'!B16</f>
        <v>6c</v>
      </c>
      <c r="K39" s="189" t="str">
        <f>'Citizenship in the World'!C16</f>
        <v>Explain the purpose of a passport and visa for international travel.</v>
      </c>
      <c r="L39" s="191" t="str">
        <f>IF('Citizenship in the World'!T16="","",'Citizenship in the World'!T16)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IF(Cooking!T27="","",Cooking!T27)</f>
        <v/>
      </c>
      <c r="R39" s="163"/>
      <c r="S39" s="163"/>
      <c r="T39" s="184" t="str">
        <f>'Emergency Prepedness'!B33</f>
        <v>c</v>
      </c>
      <c r="U39" s="188" t="str">
        <f>'Emergency Prepedness'!C33</f>
        <v>Clothes on fire.</v>
      </c>
      <c r="V39" s="185" t="str">
        <f>IF('Emergency Prepedness'!T33="","",'Emergency Prepedness'!T33)</f>
        <v/>
      </c>
      <c r="W39" s="163"/>
      <c r="X39" s="163"/>
      <c r="Y39" s="184" t="str">
        <f>'Family Life'!B10</f>
        <v>c</v>
      </c>
      <c r="Z39" s="188" t="str">
        <f>'Family Life'!C10</f>
        <v>The results of the project</v>
      </c>
      <c r="AA39" s="185" t="str">
        <f>IF('Family Life'!T10="","",'Family Life'!T10)</f>
        <v/>
      </c>
      <c r="AB39" s="163"/>
      <c r="AC39" s="163"/>
      <c r="AD39" s="291"/>
      <c r="AE39" s="290"/>
      <c r="AF39" s="292"/>
      <c r="AG39" s="163"/>
      <c r="AH39" s="163"/>
      <c r="AI39" s="186" t="str">
        <f>'Personal Management'!B28</f>
        <v>c</v>
      </c>
      <c r="AJ39" s="188" t="str">
        <f>'Personal Management'!C28</f>
        <v>The 52-week high and the 52-week low prices.</v>
      </c>
      <c r="AK39" s="187" t="str">
        <f>IF('Personal Management'!T28="","",'Personal Management'!T28)</f>
        <v/>
      </c>
      <c r="AL39" s="163"/>
      <c r="AM39" s="163"/>
      <c r="AN39" s="186">
        <f>Swimming!B5</f>
        <v>2</v>
      </c>
      <c r="AO39" s="183" t="str">
        <f>Swimming!C5</f>
        <v>Before doing the following requirements, successfully complete the BSA swimmer test.</v>
      </c>
      <c r="AP39" s="187" t="str">
        <f>IF(Swimming!T5="","",Swimming!T5)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(2014)'!T23="", "", 'Camping (2014)'!T23)</f>
        <v/>
      </c>
      <c r="H40" s="163"/>
      <c r="I40" s="163"/>
      <c r="J40" s="190">
        <f>'Citizenship in the World'!B17</f>
        <v>7</v>
      </c>
      <c r="K40" s="189" t="str">
        <f>'Citizenship in the World'!C17</f>
        <v>Do TWO of the following and share with your counselor what you have learned:</v>
      </c>
      <c r="L40" s="191" t="str">
        <f>IF('Citizenship in the World'!T17="","",'Citizenship in the World'!T17)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Prepedness'!T34="","",'Emergency Prepedness'!T34)</f>
        <v/>
      </c>
      <c r="W40" s="163"/>
      <c r="X40" s="163"/>
      <c r="Y40" s="184" t="str">
        <f>'Family Life'!B11</f>
        <v>6a</v>
      </c>
      <c r="Z40" s="183" t="str">
        <f>'Family Life'!C11</f>
        <v>Discuss with your merit badge counselor how to plan and carry out a family meeting.</v>
      </c>
      <c r="AA40" s="185" t="str">
        <f>IF('Family Life'!T11="","",'Family Life'!T11)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Management'!T29="","",'Personal Management'!T29)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IF(Swimming!T6="","",Swimming!T6)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(2014)'!T24="", "", 'Camping (2014)'!T24)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World'!T18="","",'Citizenship in the World'!T18)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Prepedness'!T35="","",'Emergency Prepedness'!T35)</f>
        <v/>
      </c>
      <c r="W41" s="163"/>
      <c r="X41" s="163"/>
      <c r="Y41" s="184" t="str">
        <f>'Family Life'!B12</f>
        <v>6b</v>
      </c>
      <c r="Z41" s="183" t="str">
        <f>'Family Life'!C12</f>
        <v>After this discussion, plan and carry out a family meeting to include the following subjects:</v>
      </c>
      <c r="AA41" s="185" t="str">
        <f>IF('Family Life'!T12="","",'Family Life'!T12)</f>
        <v/>
      </c>
      <c r="AB41" s="163"/>
      <c r="AC41" s="163"/>
      <c r="AD41" s="186">
        <f>Lifesaving!B13</f>
        <v>5</v>
      </c>
      <c r="AE41" s="183" t="str">
        <f>Lifesaving!C13</f>
        <v>Show or explain the use of rowboats, canoes, or other small craft in performing rescues.</v>
      </c>
      <c r="AF41" s="187" t="str">
        <f>IF(Lifesaving!T13="","",Lifesaving!T13)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(2014)'!T25="", "", 'Camping (2014)'!T25)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IF(Cooking!T28="","",Cooking!T28)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Prepedness'!T36="","",'Emergency Prepedness'!T36)</f>
        <v/>
      </c>
      <c r="W42" s="163"/>
      <c r="X42" s="163"/>
      <c r="Y42" s="313" t="str">
        <f>'Family Life'!B13</f>
        <v>i</v>
      </c>
      <c r="Z42" s="315" t="str">
        <f>'Family Life'!C13</f>
        <v>Avoiding substance abuse, including tobacco, alcohol, and drugs, all of which negatively affect your health and well-being.</v>
      </c>
      <c r="AA42" s="314" t="str">
        <f>IF('Family Life'!T13="","",'Family Life'!T13)</f>
        <v/>
      </c>
      <c r="AB42" s="163"/>
      <c r="AC42" s="163"/>
      <c r="AD42" s="291">
        <f>Lifesaving!B14</f>
        <v>6</v>
      </c>
      <c r="AE42" s="290" t="str">
        <f>Lifesaving!C14</f>
        <v>List various items that can be used as rescue aids in a noncontact swimming rescue. Explain why buoyant aids are preferred.</v>
      </c>
      <c r="AF42" s="292" t="str">
        <f>IF(Lifesaving!T14="","",Lifesaving!T14)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(2014)'!T26="", "", 'Camping (2014)'!T26)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World'!T19="","",'Citizenship in the World'!T19)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Management'!T30="","",'Personal Management'!T30)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IF(Swimming!T7="","",Swimming!T7)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(2014)'!T27="", "", 'Camping (2014)'!T27)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Life'!T14="","",'Family Life'!T14)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IF(Lifesaving!T15="","",Lifesaving!T15)</f>
        <v/>
      </c>
      <c r="AG44" s="163"/>
      <c r="AH44" s="163"/>
      <c r="AI44" s="186" t="str">
        <f>'Personal Management'!B31</f>
        <v>b</v>
      </c>
      <c r="AJ44" s="188" t="str">
        <f>'Personal Management'!C31</f>
        <v>Mutual funds.</v>
      </c>
      <c r="AK44" s="187" t="str">
        <f>IF('Personal Management'!T31="","",'Personal Management'!T31)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IF(Cooking!T29="","",Cooking!T29)</f>
        <v/>
      </c>
      <c r="R45" s="163"/>
      <c r="S45" s="163"/>
      <c r="T45" s="184" t="str">
        <f>'Emergency Prepedness'!B37</f>
        <v>6a</v>
      </c>
      <c r="U45" s="183" t="str">
        <f>'Emergency Prepedness'!C37</f>
        <v>Describe the National Incident Management System (NIMS)/Incident Command System (ICS)</v>
      </c>
      <c r="V45" s="185" t="str">
        <f>IF('Emergency Prepedness'!T37="","",'Emergency Prepedness'!T37)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Management'!T32="","",'Personal Management'!T32)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World'!T20="","",'Citizenship in the World'!T20)</f>
        <v/>
      </c>
      <c r="M46"/>
      <c r="N46" s="164"/>
      <c r="O46" s="184" t="str">
        <f>Cooking!B30</f>
        <v>4c</v>
      </c>
      <c r="P46" s="183" t="str">
        <f>Cooking!C30</f>
        <v>Discuss how the Outdoor Code and no-trace principles pertain to cooking in the outdoors.</v>
      </c>
      <c r="Q46" s="185" t="str">
        <f>IF(Cooking!T30="","",Cooking!T30)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Prepedness'!T38="","",'Emergency Prepedness'!T38)</f>
        <v/>
      </c>
      <c r="W46" s="164"/>
      <c r="X46" s="164"/>
      <c r="Y46" s="184" t="str">
        <f>'Family Life'!B15</f>
        <v>iii</v>
      </c>
      <c r="Z46" s="188" t="str">
        <f>'Family Life'!C15</f>
        <v>How your chores in requirement 3 contributed to your role in the family.</v>
      </c>
      <c r="AA46" s="185" t="str">
        <f>IF('Family Life'!T15="","",'Family Life'!T15)</f>
        <v/>
      </c>
      <c r="AB46" s="164"/>
      <c r="AC46" s="164"/>
      <c r="AD46" s="291"/>
      <c r="AE46" s="290"/>
      <c r="AF46" s="292"/>
      <c r="AG46" s="164"/>
      <c r="AH46" s="164"/>
      <c r="AI46" s="186" t="str">
        <f>'Personal Management'!B33</f>
        <v>d</v>
      </c>
      <c r="AJ46" s="188" t="str">
        <f>'Personal Management'!C33</f>
        <v>Certificate of deposit (CD).</v>
      </c>
      <c r="AK46" s="187" t="str">
        <f>IF('Personal Management'!T33="","",'Personal Management'!T33)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(2014)'!T28="", "", 'Camping (2014)'!T28)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IF(Cooking!T31="","",Cooking!T31)</f>
        <v/>
      </c>
      <c r="R47" s="164"/>
      <c r="S47" s="164"/>
      <c r="T47" s="313"/>
      <c r="U47" s="290"/>
      <c r="V47" s="314"/>
      <c r="W47" s="164"/>
      <c r="X47" s="164"/>
      <c r="Y47" s="184" t="str">
        <f>'Family Life'!B16</f>
        <v>iv</v>
      </c>
      <c r="Z47" s="188" t="str">
        <f>'Family Life'!C16</f>
        <v>Personal and family finances.</v>
      </c>
      <c r="AA47" s="185" t="str">
        <f>IF('Family Life'!T16="","",'Family Life'!T16)</f>
        <v/>
      </c>
      <c r="AB47" s="164"/>
      <c r="AC47" s="164"/>
      <c r="AD47" s="186" t="str">
        <f>Lifesaving!B16</f>
        <v>7a</v>
      </c>
      <c r="AE47" s="183" t="str">
        <f>Lifesaving!C16</f>
        <v>Present a rescue tube to the subject, release it, and escort the victim to safety.</v>
      </c>
      <c r="AF47" s="187" t="str">
        <f>IF(Lifesaving!T16="","",Lifesaving!T16)</f>
        <v/>
      </c>
      <c r="AG47" s="164"/>
      <c r="AH47" s="164"/>
      <c r="AI47" s="186" t="str">
        <f>'Personal Management'!B34</f>
        <v>e</v>
      </c>
      <c r="AJ47" s="188" t="str">
        <f>'Personal Management'!C34</f>
        <v>Savings account or U.S. savings bond.</v>
      </c>
      <c r="AK47" s="187" t="str">
        <f>IF('Personal Management'!T34="","",'Personal Management'!T34)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IF(Swimming!T8="","",Swimming!T8)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World'!T21="","",'Citizenship in the World'!T21)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Life'!T17="","",'Family Life'!T17)</f>
        <v/>
      </c>
      <c r="AB48" s="164"/>
      <c r="AC48" s="164"/>
      <c r="AD48" s="186" t="str">
        <f>Lifesaving!B17</f>
        <v>7b</v>
      </c>
      <c r="AE48" s="183" t="str">
        <f>Lifesaving!C17</f>
        <v>Present a rescue tube to the subject and use it to tow the victim to safety.</v>
      </c>
      <c r="AF48" s="187" t="str">
        <f>IF(Lifesaving!T17="","",Lifesaving!T17)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Management'!T35="","",'Personal Management'!T35)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World'!T22="","",'Citizenship in the World'!T22)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Life'!T18="","",'Family Life'!T18)</f>
        <v/>
      </c>
      <c r="AB49" s="164"/>
      <c r="AC49" s="164"/>
      <c r="AD49" s="291" t="str">
        <f>Lifesaving!B18</f>
        <v>7c</v>
      </c>
      <c r="AE49" s="290" t="str">
        <f>Lifesaving!C18</f>
        <v>Present a buoyant aid other than a rescue tube to the subject, release it, and escort the victim to safety.</v>
      </c>
      <c r="AF49" s="292" t="str">
        <f>IF(Lifesaving!T18="","",Lifesaving!T18)</f>
        <v/>
      </c>
      <c r="AG49" s="164"/>
      <c r="AH49" s="164"/>
      <c r="AI49" s="291"/>
      <c r="AJ49" s="290"/>
      <c r="AK49" s="292"/>
      <c r="AL49" s="164"/>
      <c r="AM49" s="164"/>
      <c r="AN49" s="186" t="str">
        <f>Swimming!B9</f>
        <v>5a</v>
      </c>
      <c r="AO49" s="183" t="str">
        <f>Swimming!C9</f>
        <v>Float face up in a resting position for at least one minute.</v>
      </c>
      <c r="AP49" s="187" t="str">
        <f>IF(Swimming!T9="","",Swimming!T9)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(2014)'!T29="", "", 'Camping (2014)'!T29)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Prepedness'!T39="","",'Emergency Prepedness'!T39)</f>
        <v/>
      </c>
      <c r="W50" s="164"/>
      <c r="X50" s="164"/>
      <c r="Y50" s="184" t="str">
        <f>'Family Life'!B19</f>
        <v>vii</v>
      </c>
      <c r="Z50" s="188" t="str">
        <f>'Family Life'!C19</f>
        <v>Good etiquette and manners.</v>
      </c>
      <c r="AA50" s="185" t="str">
        <f>IF('Family Life'!T19="","",'Family Life'!T19)</f>
        <v/>
      </c>
      <c r="AB50" s="164"/>
      <c r="AC50" s="164"/>
      <c r="AD50" s="291"/>
      <c r="AE50" s="290"/>
      <c r="AF50" s="292"/>
      <c r="AG50" s="164"/>
      <c r="AH50" s="164"/>
      <c r="AI50" s="186" t="str">
        <f>'Personal Management'!B36</f>
        <v>7b</v>
      </c>
      <c r="AJ50" s="183" t="str">
        <f>'Personal Management'!C36</f>
        <v>Explain the different ways to borrow money.</v>
      </c>
      <c r="AK50" s="187" t="str">
        <f>IF('Personal Management'!T36="","",'Personal Management'!T36)</f>
        <v/>
      </c>
      <c r="AL50" s="164"/>
      <c r="AM50" s="164"/>
      <c r="AN50" s="186" t="str">
        <f>Swimming!B10</f>
        <v>5b</v>
      </c>
      <c r="AO50" s="183" t="str">
        <f>Swimming!C10</f>
        <v>Demonstrate survival floating for at least five minutes.</v>
      </c>
      <c r="AP50" s="187" t="str">
        <f>IF(Swimming!T10="","",Swimming!T10)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IF(Cooking!T32="","",Cooking!T32)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Life'!T20="","",'Family Life'!T20)</f>
        <v/>
      </c>
      <c r="AB51" s="164"/>
      <c r="AC51" s="164"/>
      <c r="AD51" s="186" t="str">
        <f>Lifesaving!B19</f>
        <v>7d</v>
      </c>
      <c r="AE51" s="183" t="str">
        <f>Lifesaving!C19</f>
        <v>Present a buoyant aid other than a rescue tube to the subject and use it to tow the victim to safety.</v>
      </c>
      <c r="AF51" s="187" t="str">
        <f>IF(Lifesaving!T19="","",Lifesaving!T19)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Management'!T37="","",'Personal Management'!T37)</f>
        <v/>
      </c>
      <c r="AL51" s="164"/>
      <c r="AM51" s="164"/>
      <c r="AN51" s="291" t="str">
        <f>Swimming!B11</f>
        <v>5c</v>
      </c>
      <c r="AO51" s="290" t="str">
        <f>Swimming!C11</f>
        <v>While wearing a properly fitted U.S. Coast Guard approved life jacket, demonstrate the HELP and huddle positions. Explain their purposes.</v>
      </c>
      <c r="AP51" s="292" t="str">
        <f>IF(Swimming!T11="","",Swimming!T11)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IF(Lifesaving!T20="","",Lifesaving!T20)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IF(Cooking!T33="","",Cooking!T33)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Life'!T21="","",'Family Life'!T21)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IF(Swimming!T12="","",Swimming!T12)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(2014)'!T30="", "", 'Camping (2014)'!T30)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IF(Cooking!T34="","",Cooking!T34)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Prepedness'!T40="","",'Emergency Prepedness'!T40)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Management'!T38="","",'Personal Management'!T38)</f>
        <v/>
      </c>
      <c r="AL54" s="164"/>
      <c r="AM54" s="164"/>
      <c r="AN54" s="186">
        <f>Swimming!B13</f>
        <v>6</v>
      </c>
      <c r="AO54" s="183" t="str">
        <f>Swimming!C13</f>
        <v>In water over your head, but not to exceed 10 feet, do each of the following:</v>
      </c>
      <c r="AP54" s="187" t="str">
        <f>IF(Swimming!T13="","",Swimming!T13)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IF(Lifesaving!T21="","",Lifesaving!T21)</f>
        <v/>
      </c>
      <c r="AG55" s="164"/>
      <c r="AH55" s="164"/>
      <c r="AI55" s="186" t="str">
        <f>'Personal Management'!B39</f>
        <v>7e</v>
      </c>
      <c r="AJ55" s="183" t="str">
        <f>'Personal Management'!C39</f>
        <v>Explain ways to reduce or eliminate debt.</v>
      </c>
      <c r="AK55" s="187" t="str">
        <f>IF('Personal Management'!T39="","",'Personal Management'!T39)</f>
        <v/>
      </c>
      <c r="AL55" s="164"/>
      <c r="AM55" s="164"/>
      <c r="AN55" s="186" t="str">
        <f>Swimming!B14</f>
        <v>a</v>
      </c>
      <c r="AO55" s="188" t="str">
        <f>Swimming!C14</f>
        <v>Use the feet first method of surface diving and bring an object up from the bottom.</v>
      </c>
      <c r="AP55" s="187" t="str">
        <f>IF(Swimming!T14="","",Swimming!T14)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(2014)'!T31="", "", 'Camping (2014)'!T31)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Prepedness'!T41="","",'Emergency Prepedness'!T41)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IF(Lifesaving!T22="","",Lifesaving!T22)</f>
        <v/>
      </c>
      <c r="AG56" s="164"/>
      <c r="AH56" s="164"/>
      <c r="AI56" s="291">
        <f>'Personal Management'!B40</f>
        <v>8</v>
      </c>
      <c r="AJ56" s="315" t="str">
        <f>'Personal Management'!C40</f>
        <v>Demonstrate to your merit badge counselor your understanding of time management by doing the following:</v>
      </c>
      <c r="AK56" s="292" t="str">
        <f>IF('Personal Management'!T40="","",'Personal Management'!T40)</f>
        <v/>
      </c>
      <c r="AL56" s="164"/>
      <c r="AM56" s="164"/>
      <c r="AN56" s="186" t="str">
        <f>Swimming!B15</f>
        <v>b</v>
      </c>
      <c r="AO56" s="188" t="str">
        <f>Swimming!C15</f>
        <v>Do a headfirst surface dive (pike or tuck), and bring the object up again.</v>
      </c>
      <c r="AP56" s="187" t="str">
        <f>IF(Swimming!T15="","",Swimming!T15)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(2014)'!T32="", "", 'Camping (2014)'!T32)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IF(Cooking!T35="","",Cooking!T35)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IF(Lifesaving!T23="","",Lifesaving!T23)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IF(Swimming!T16="","",Swimming!T16)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(2014)'!T33="", "", 'Camping (2014)'!T33)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Prepedness'!T42="","",'Emergency Prepedness'!T42)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Management'!T41="","",'Personal Management'!T41)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(2014)'!T34="", "", 'Camping (2014)'!T34)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IF(Cooking!T36="","",Cooking!T36)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IF(Lifesaving!T24="","",Lifesaving!T24)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IF(Swimming!T17="","",Swimming!T17)</f>
        <v/>
      </c>
      <c r="AQ59" s="63"/>
    </row>
    <row r="60" spans="4:48" x14ac:dyDescent="0.15">
      <c r="D60" s="63"/>
      <c r="E60" s="190">
        <f>'Camping (2014)'!B35</f>
        <v>5</v>
      </c>
      <c r="F60" s="197" t="str">
        <f>'Camping (2014)'!C35</f>
        <v>Plan and carry out an overnight snow camping experience.</v>
      </c>
      <c r="G60" s="191" t="str">
        <f>IF('Camping (2014)'!T35="", "", 'Camping (2014)'!T35)</f>
        <v/>
      </c>
      <c r="H60" s="63"/>
      <c r="I60" s="63"/>
      <c r="N60" s="63"/>
      <c r="O60" s="313"/>
      <c r="P60" s="315"/>
      <c r="Q60" s="314"/>
      <c r="R60" s="63"/>
      <c r="S60" s="63"/>
      <c r="T60" s="184" t="str">
        <f>'Emergency Prepedness'!B43</f>
        <v>i</v>
      </c>
      <c r="U60" s="188" t="str">
        <f>'Emergency Prepedness'!C43</f>
        <v>Crowd and traffic control.</v>
      </c>
      <c r="V60" s="185" t="str">
        <f>IF('Emergency Prepedness'!T43="","",'Emergency Prepedness'!T43)</f>
        <v/>
      </c>
      <c r="W60" s="63"/>
      <c r="X60" s="63"/>
      <c r="AB60" s="63"/>
      <c r="AC60" s="63"/>
      <c r="AD60" s="291" t="str">
        <f>Lifesaving!B25</f>
        <v>9c</v>
      </c>
      <c r="AE60" s="290" t="str">
        <f>Lifesaving!C25</f>
        <v>Perform a cross-chest carry for an exhausted, passive victim who does not respond to instructions to aid himself.</v>
      </c>
      <c r="AF60" s="292" t="str">
        <f>IF(Lifesaving!T25="","",Lifesaving!T25)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Management'!T42="","",'Personal Management'!T42)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(2014)'!T36="", "", 'Camping (2014)'!T36)</f>
        <v/>
      </c>
      <c r="H61" s="63"/>
      <c r="I61" s="63"/>
      <c r="N61" s="63"/>
      <c r="O61" s="313"/>
      <c r="P61" s="315"/>
      <c r="Q61" s="314"/>
      <c r="R61" s="63"/>
      <c r="S61" s="63"/>
      <c r="T61" s="184" t="str">
        <f>'Emergency Prepedness'!B44</f>
        <v>ii</v>
      </c>
      <c r="U61" s="188" t="str">
        <f>'Emergency Prepedness'!C44</f>
        <v>Messenger service and communication.</v>
      </c>
      <c r="V61" s="185" t="str">
        <f>IF('Emergency Prepedness'!T44="","",'Emergency Prepedness'!T44)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(2014)'!T37="", "", 'Camping (2014)'!T37)</f>
        <v/>
      </c>
      <c r="H62" s="63"/>
      <c r="I62" s="63"/>
      <c r="N62" s="63"/>
      <c r="O62" s="313"/>
      <c r="P62" s="315"/>
      <c r="Q62" s="314"/>
      <c r="R62" s="63"/>
      <c r="S62" s="63"/>
      <c r="T62" s="184" t="str">
        <f>'Emergency Prepedness'!B45</f>
        <v>iii</v>
      </c>
      <c r="U62" s="188" t="str">
        <f>'Emergency Prepedness'!C45</f>
        <v>Collection and distribution services.</v>
      </c>
      <c r="V62" s="185" t="str">
        <f>IF('Emergency Prepedness'!T45="","",'Emergency Prepedness'!T45)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IF(Lifesaving!T26="","",Lifesaving!T26)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IF(Swimming!T18="","",Swimming!T18)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(2014)'!T38="", "", 'Camping (2014)'!T38)</f>
        <v/>
      </c>
      <c r="H63" s="63"/>
      <c r="I63" s="63"/>
      <c r="N63" s="63"/>
      <c r="O63" s="184" t="str">
        <f>Cooking!B37</f>
        <v>f</v>
      </c>
      <c r="P63" s="188" t="str">
        <f>Cooking!C37</f>
        <v>Explain how you kept foods safe and free from cross-contamination.</v>
      </c>
      <c r="Q63" s="185" t="str">
        <f>IF(Cooking!T37="","",Cooking!T37)</f>
        <v/>
      </c>
      <c r="R63" s="63"/>
      <c r="S63" s="63"/>
      <c r="T63" s="184" t="str">
        <f>'Emergency Prepedness'!B46</f>
        <v>iv</v>
      </c>
      <c r="U63" s="188" t="str">
        <f>'Emergency Prepedness'!C46</f>
        <v>Group feeding, shelter, and sanitation</v>
      </c>
      <c r="V63" s="185" t="str">
        <f>IF('Emergency Prepedness'!T46="","",'Emergency Prepedness'!T46)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Management'!T43="","",'Personal Management'!T43)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IF(Cooking!T38="","",Cooking!T38)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Prepedness'!T47="","",'Emergency Prepedness'!T47)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IF(Lifesaving!T27="","",Lifesaving!T27)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Management'!T44="","",'Personal Management'!T44)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IF(Cooking!T39="","",Cooking!T39)</f>
        <v/>
      </c>
      <c r="R67" s="66"/>
      <c r="S67" s="66"/>
      <c r="T67" s="184">
        <f>'Emergency Prepedness'!B48</f>
        <v>9</v>
      </c>
      <c r="U67" s="183" t="str">
        <f>'Emergency Prepedness'!C48</f>
        <v>Do ONE of the following:</v>
      </c>
      <c r="V67" s="185" t="str">
        <f>IF('Emergency Prepedness'!T48="","",'Emergency Prepedness'!T48)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Prepedness'!T49="","",'Emergency Prepedness'!T49)</f>
        <v/>
      </c>
      <c r="W68" s="66"/>
      <c r="X68" s="66"/>
      <c r="AB68" s="66"/>
      <c r="AC68" s="66"/>
      <c r="AD68" s="186" t="str">
        <f>Lifesaving!B28</f>
        <v>11a</v>
      </c>
      <c r="AE68" s="183" t="str">
        <f>Lifesaving!C28</f>
        <v>Perform an equipment assist using a buoyant aid.</v>
      </c>
      <c r="AF68" s="187" t="str">
        <f>IF(Lifesaving!T28="","",Lifesaving!T28)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IF(Cooking!T40="","",Cooking!T40)</f>
        <v/>
      </c>
      <c r="R69" s="66"/>
      <c r="S69" s="66"/>
      <c r="T69" s="313"/>
      <c r="U69" s="315"/>
      <c r="V69" s="314"/>
      <c r="W69" s="66"/>
      <c r="X69" s="66"/>
      <c r="AB69" s="66"/>
      <c r="AC69" s="66"/>
      <c r="AD69" s="186" t="str">
        <f>Lifesaving!B29</f>
        <v>11b</v>
      </c>
      <c r="AE69" s="183" t="str">
        <f>Lifesaving!C29</f>
        <v>Perform a front approach and wrist tow.</v>
      </c>
      <c r="AF69" s="187" t="str">
        <f>IF(Lifesaving!T29="","",Lifesaving!T29)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Management'!T45="","",'Personal Management'!T45)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IF(Cooking!T41="","",Cooking!T41)</f>
        <v/>
      </c>
      <c r="R70" s="66"/>
      <c r="S70" s="66"/>
      <c r="T70" s="184" t="str">
        <f>'Emergency Prepedness'!B50</f>
        <v>b</v>
      </c>
      <c r="U70" s="188" t="str">
        <f>'Emergency Prepedness'!C50</f>
        <v>Review or develop a plan of escape for your family in case of fire in your home.</v>
      </c>
      <c r="V70" s="185" t="str">
        <f>IF('Emergency Prepedness'!T50="","",'Emergency Prepedness'!T50)</f>
        <v/>
      </c>
      <c r="W70" s="66"/>
      <c r="X70" s="66"/>
      <c r="AB70" s="66"/>
      <c r="AC70" s="66"/>
      <c r="AD70" s="186" t="str">
        <f>Lifesaving!B30</f>
        <v>11c</v>
      </c>
      <c r="AE70" s="183" t="str">
        <f>Lifesaving!C30</f>
        <v>Perform a rear approach and armpit tow.</v>
      </c>
      <c r="AF70" s="187" t="str">
        <f>IF(Lifesaving!T30="","",Lifesaving!T30)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Prepedness'!T51="","",'Emergency Prepedness'!T51)</f>
        <v/>
      </c>
      <c r="W71" s="66"/>
      <c r="X71" s="66"/>
      <c r="AB71" s="66"/>
      <c r="AC71" s="66"/>
      <c r="AD71" s="186" t="str">
        <f>Lifesaving!B31</f>
        <v>12a</v>
      </c>
      <c r="AE71" s="183" t="str">
        <f>Lifesaving!C31</f>
        <v>Recover a 10-pound weight in 8 to 10 feet of water using a feet first surface dive.</v>
      </c>
      <c r="AF71" s="187" t="str">
        <f>IF(Lifesaving!T31="","",Lifesaving!T31)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IF(Lifesaving!T32="","",Lifesaving!T32)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IF(Cooking!T42="","",Cooking!T42)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IF(Lifesaving!T33="","",Lifesaving!T33)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IF(Lifesaving!T34="","",Lifesaving!T34)</f>
        <v/>
      </c>
      <c r="AG74" s="66"/>
      <c r="AH74" s="66"/>
      <c r="AI74" s="186" t="str">
        <f>'Personal Management'!B46</f>
        <v>a</v>
      </c>
      <c r="AJ74" s="188" t="str">
        <f>'Personal Management'!C46</f>
        <v>Define the project. What is your goal?</v>
      </c>
      <c r="AK74" s="187" t="str">
        <f>IF('Personal Management'!T46="","",'Personal Management'!T46)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IF(Cooking!T43="","",Cooking!T43)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Management'!T47="","",'Personal Management'!T47)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IF(Cooking!T44="","",Cooking!T44)</f>
        <v/>
      </c>
      <c r="R76" s="66"/>
      <c r="S76" s="66"/>
      <c r="W76" s="66"/>
      <c r="X76" s="66"/>
      <c r="AB76" s="66"/>
      <c r="AC76" s="66"/>
      <c r="AD76" s="186" t="str">
        <f>Lifesaving!B35</f>
        <v>14a</v>
      </c>
      <c r="AE76" s="183" t="str">
        <f>Lifesaving!C35</f>
        <v>Explain the signs and symptoms of a spinal injury.</v>
      </c>
      <c r="AF76" s="187" t="str">
        <f>IF(Lifesaving!T35="","",Lifesaving!T35)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IF(Lifesaving!T36="","",Lifesaving!T36)</f>
        <v/>
      </c>
      <c r="AG77" s="98"/>
      <c r="AH77" s="98"/>
      <c r="AI77" s="186" t="str">
        <f>'Personal Management'!B48</f>
        <v>c</v>
      </c>
      <c r="AJ77" s="188" t="str">
        <f>'Personal Management'!C48</f>
        <v>Describe your project.</v>
      </c>
      <c r="AK77" s="187" t="str">
        <f>IF('Personal Management'!T48="","",'Personal Management'!T48)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IF(Lifesaving!T37="","",Lifesaving!T37)</f>
        <v/>
      </c>
      <c r="AG78" s="98"/>
      <c r="AH78" s="98"/>
      <c r="AI78" s="186" t="str">
        <f>'Personal Management'!B49</f>
        <v>d</v>
      </c>
      <c r="AJ78" s="188" t="str">
        <f>'Personal Management'!C49</f>
        <v>Develop a list of resources. Identify how these resources will help you achieve your goal.</v>
      </c>
      <c r="AK78" s="187" t="str">
        <f>IF('Personal Management'!T49="","",'Personal Management'!T49)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IF(Lifesaving!T38="","",Lifesaving!T38)</f>
        <v/>
      </c>
      <c r="AG79" s="98"/>
      <c r="AH79" s="98"/>
      <c r="AI79" s="186" t="str">
        <f>'Personal Management'!B50</f>
        <v>e</v>
      </c>
      <c r="AJ79" s="188" t="str">
        <f>'Personal Management'!C50</f>
        <v>Develop a budget for your project.</v>
      </c>
      <c r="AK79" s="187" t="str">
        <f>IF('Personal Management'!T50="","",'Personal Management'!T50)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IF(Cooking!T45="","",Cooking!T45)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Management'!T51="","",'Personal Management'!T51)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IF(Cooking!T46="","",Cooking!T46)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Management'!T52="","",'Personal Management'!T52)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Community'!T3="", "", 'Citizenship in the Community'!T3)</f>
        <v/>
      </c>
      <c r="H87" s="66"/>
      <c r="I87" s="66"/>
      <c r="J87" s="186">
        <f>Communication!B3</f>
        <v>1</v>
      </c>
      <c r="K87" s="195" t="str">
        <f>Communication!C3</f>
        <v>Do ONE</v>
      </c>
      <c r="L87" s="187" t="str">
        <f>IF(Communication!T3="","",Communication!T3)</f>
        <v/>
      </c>
      <c r="N87" s="66"/>
      <c r="O87" s="313" t="str">
        <f>Cooking!B47</f>
        <v>a</v>
      </c>
      <c r="P87" s="290" t="str">
        <f>Cooking!C47</f>
        <v>Create a shopping list for your meals, showing the amount of food needed to prepare and serve each meal, and the cost for each meal.</v>
      </c>
      <c r="Q87" s="314" t="str">
        <f>IF(Cooking!T47="","",Cooking!T47)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Science'!T3="","",'Environmental Science'!T3)</f>
        <v/>
      </c>
      <c r="W87" s="66"/>
      <c r="X87" s="66"/>
      <c r="Y87" s="313">
        <f>'First Aid'!B3</f>
        <v>1</v>
      </c>
      <c r="Z87" s="290" t="str">
        <f>'First Aid'!C3</f>
        <v>Satisfy your counselor that you have current knowledge of all first-aid requirements for Tenderfoot, Second Class, and First Class ranks.</v>
      </c>
      <c r="AA87" s="314" t="str">
        <f>IF('First Aid'!T3="","",'First Aid'!T3)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Fitness'!T3="","",'Personal Fitness'!T3)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IF(Sustainability!T3="","",Sustainability!T3)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IF(Communication!T4="","",Communication!T4)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IF(Cooking!T48="","",Cooking!T48)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Aid'!T4="","",'First Aid'!T4)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Science'!T4="","",'Environmental Science'!T4)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Community'!T4="", "", 'Citizenship in the Community'!T4)</f>
        <v/>
      </c>
      <c r="H91" s="81"/>
      <c r="I91" s="81"/>
      <c r="J91" s="291"/>
      <c r="K91" s="294"/>
      <c r="L91" s="292"/>
      <c r="N91" s="81"/>
      <c r="O91" s="313"/>
      <c r="P91" s="290"/>
      <c r="Q91" s="314"/>
      <c r="R91" s="81"/>
      <c r="T91" s="321"/>
      <c r="U91" s="174" t="str">
        <f>'Environmental Science'!C5</f>
        <v>• Population</v>
      </c>
      <c r="V91" s="185" t="str">
        <f>IF('Environmental Science'!T5="","",'Environmental Science'!T5)</f>
        <v/>
      </c>
      <c r="W91" s="81"/>
      <c r="Y91" s="313" t="str">
        <f>'First Aid'!B5</f>
        <v>2b</v>
      </c>
      <c r="Z91" s="290" t="str">
        <f>'First Aid'!C5</f>
        <v>Define the term triage. Explain the steps necessary to assess and handle a medical emergency until help arrives.</v>
      </c>
      <c r="AA91" s="314" t="str">
        <f>IF('First Aid'!T5="","",'First Aid'!T5)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Community'!T5="", "", 'Citizenship in the Community'!T5)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IF(Cooking!T49="","",Cooking!T49)</f>
        <v/>
      </c>
      <c r="R92" s="66"/>
      <c r="T92" s="321"/>
      <c r="U92" s="174" t="str">
        <f>'Environmental Science'!C6</f>
        <v>• Community</v>
      </c>
      <c r="V92" s="185" t="str">
        <f>IF('Environmental Science'!T6="","",'Environmental Science'!T6)</f>
        <v/>
      </c>
      <c r="W92" s="66"/>
      <c r="Y92" s="313"/>
      <c r="Z92" s="290"/>
      <c r="AA92" s="314"/>
      <c r="AD92" s="186" t="str">
        <f>'Personal Fitness'!B4</f>
        <v>i</v>
      </c>
      <c r="AE92" s="188" t="str">
        <f>'Personal Fitness'!C4</f>
        <v>Why physical exams are important.</v>
      </c>
      <c r="AF92" s="187" t="str">
        <f>IF('Personal Fitness'!T4="","",'Personal Fitness'!T4)</f>
        <v/>
      </c>
      <c r="AG92" s="66"/>
      <c r="AI92" s="186">
        <f>Sustainability!B4</f>
        <v>2</v>
      </c>
      <c r="AJ92" s="183" t="str">
        <f>Sustainability!C4</f>
        <v>Do A and either B OR C of the following:</v>
      </c>
      <c r="AK92" s="187" t="str">
        <f>IF(Sustainability!T4="","",Sustainability!T4)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Science'!T7="","",'Environmental Science'!T7)</f>
        <v/>
      </c>
      <c r="W93" s="66"/>
      <c r="Y93" s="184" t="str">
        <f>'First Aid'!B6</f>
        <v>2c</v>
      </c>
      <c r="Z93" s="183" t="str">
        <f>'First Aid'!C6</f>
        <v>Explain the standard precautions as applied to blood borne pathogens.</v>
      </c>
      <c r="AA93" s="185" t="str">
        <f>IF('First Aid'!T6="","",'First Aid'!T6)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Fitness'!T5="","",'Personal Fitness'!T5)</f>
        <v/>
      </c>
      <c r="AG93" s="66"/>
      <c r="AI93" s="186"/>
      <c r="AJ93" s="183" t="str">
        <f>Sustainability!C5</f>
        <v>Water</v>
      </c>
      <c r="AK93" s="187" t="str">
        <f>IF(Sustainability!T5="","",Sustainability!T5)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Community'!T6="", "", 'Citizenship in the Community'!T6)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IF(Communication!T5="","",Communication!T5)</f>
        <v/>
      </c>
      <c r="N94" s="66"/>
      <c r="O94" s="313"/>
      <c r="P94" s="290"/>
      <c r="Q94" s="314"/>
      <c r="R94" s="66"/>
      <c r="T94" s="321"/>
      <c r="U94" s="174" t="str">
        <f>'Environmental Science'!C8</f>
        <v>• Biosphere</v>
      </c>
      <c r="V94" s="185" t="str">
        <f>IF('Environmental Science'!T8="","",'Environmental Science'!T8)</f>
        <v/>
      </c>
      <c r="W94" s="66"/>
      <c r="Y94" s="184" t="str">
        <f>'First Aid'!B7</f>
        <v>2d</v>
      </c>
      <c r="Z94" s="183" t="str">
        <f>'First Aid'!C7</f>
        <v>Prepare a first-aid kit for your home. Display and discuss its contents with your counselor.</v>
      </c>
      <c r="AA94" s="185" t="str">
        <f>IF('First Aid'!T7="","",'First Aid'!T7)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IF(Sustainability!T6="","",Sustainability!T6)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Community'!T7="", "", 'Citizenship in the Community'!T7)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IF(Cooking!T50="","",Cooking!T50)</f>
        <v/>
      </c>
      <c r="R95" s="66"/>
      <c r="T95" s="321"/>
      <c r="U95" s="174" t="str">
        <f>'Environmental Science'!C9</f>
        <v>• Symbiosis</v>
      </c>
      <c r="V95" s="185" t="str">
        <f>IF('Environmental Science'!T9="","",'Environmental Science'!T9)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Aid'!T8="","",'First Aid'!T8)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Community'!T8="", "", 'Citizenship in the Community'!T8)</f>
        <v/>
      </c>
      <c r="H96" s="66"/>
      <c r="I96" s="66"/>
      <c r="J96" s="291"/>
      <c r="K96" s="294"/>
      <c r="L96" s="292"/>
      <c r="N96" s="66"/>
      <c r="O96" s="313"/>
      <c r="P96" s="290"/>
      <c r="Q96" s="314"/>
      <c r="R96" s="66"/>
      <c r="T96" s="321"/>
      <c r="U96" s="174" t="str">
        <f>'Environmental Science'!C10</f>
        <v>• Niche</v>
      </c>
      <c r="V96" s="185" t="str">
        <f>IF('Environmental Science'!T10="","",'Environmental Science'!T10)</f>
        <v/>
      </c>
      <c r="W96" s="66"/>
      <c r="Y96" s="313"/>
      <c r="Z96" s="290"/>
      <c r="AA96" s="314"/>
      <c r="AD96" s="186" t="str">
        <f>'Personal Fitness'!B6</f>
        <v>iii</v>
      </c>
      <c r="AE96" s="188" t="str">
        <f>'Personal Fitness'!C6</f>
        <v>Diseases that can be prevented and how.</v>
      </c>
      <c r="AF96" s="187" t="str">
        <f>IF('Personal Fitness'!T6="","",'Personal Fitness'!T6)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Science'!T11="","",'Environmental Science'!T11)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Aid'!T9="","",'First Aid'!T9)</f>
        <v/>
      </c>
      <c r="AD97" s="186" t="str">
        <f>'Personal Fitness'!B7</f>
        <v>iv</v>
      </c>
      <c r="AE97" s="188" t="str">
        <f>'Personal Fitness'!C7</f>
        <v>The seven warning signs of cancer.</v>
      </c>
      <c r="AF97" s="187" t="str">
        <f>IF('Personal Fitness'!T7="","",'Personal Fitness'!T7)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Community'!T9="", "", 'Citizenship in the Community'!T9)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IF(Cooking!T51="","",Cooking!T51)</f>
        <v/>
      </c>
      <c r="R98" s="66"/>
      <c r="T98" s="321"/>
      <c r="U98" s="174" t="str">
        <f>'Environmental Science'!C12</f>
        <v>• Conservation</v>
      </c>
      <c r="V98" s="185" t="str">
        <f>IF('Environmental Science'!T12="","",'Environmental Science'!T12)</f>
        <v/>
      </c>
      <c r="W98" s="66"/>
      <c r="Y98" s="313"/>
      <c r="Z98" s="290"/>
      <c r="AA98" s="314"/>
      <c r="AD98" s="186" t="str">
        <f>'Personal Fitness'!B8</f>
        <v>v</v>
      </c>
      <c r="AE98" s="188" t="str">
        <f>'Personal Fitness'!C8</f>
        <v>The youth risk factors that affect cardiovascular fitness in adulthood.</v>
      </c>
      <c r="AF98" s="187" t="str">
        <f>IF('Personal Fitness'!T8="","",'Personal Fitness'!T8)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Science'!T13="","",'Environmental Science'!T13)</f>
        <v/>
      </c>
      <c r="W99" s="66"/>
      <c r="Y99" s="184" t="str">
        <f>'First Aid'!B10</f>
        <v>3c</v>
      </c>
      <c r="Z99" s="183" t="str">
        <f>'First Aid'!C10</f>
        <v>Explain the use of an automated external defibrillator (AED).</v>
      </c>
      <c r="AA99" s="185" t="str">
        <f>IF('First Aid'!T10="","",'First Aid'!T10)</f>
        <v/>
      </c>
      <c r="AD99" s="291" t="str">
        <f>'Personal Fitness'!B9</f>
        <v>1b</v>
      </c>
      <c r="AE99" s="290" t="str">
        <f>'Personal Fitness'!C9</f>
        <v>Have a dental examination. Get a statement saying that your teeth have been checked and cared for. Tell how to care for your teeth.</v>
      </c>
      <c r="AF99" s="292" t="str">
        <f>IF('Personal Fitness'!T9="","",'Personal Fitness'!T9)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IF(Sustainability!T7="","",Sustainability!T7)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Community'!T10="", "", 'Citizenship in the Community'!T10)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IF(Communication!T6="","",Communication!T6)</f>
        <v/>
      </c>
      <c r="N100" s="66"/>
      <c r="O100" s="313"/>
      <c r="P100" s="290"/>
      <c r="Q100" s="314"/>
      <c r="R100" s="66"/>
      <c r="T100" s="321"/>
      <c r="U100" s="174" t="str">
        <f>'Environmental Science'!C14</f>
        <v>• Endangered species</v>
      </c>
      <c r="V100" s="185" t="str">
        <f>IF('Environmental Science'!T14="","",'Environmental Science'!T14)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Aid'!T11="","",'First Aid'!T11)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Science'!T15="","",'Environmental Science'!T15)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Fitness'!T10="","",'Personal Fitness'!T10)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Community'!T11="", "", 'Citizenship in the Community'!T11)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IF(Cooking!T52="","",Cooking!T52)</f>
        <v/>
      </c>
      <c r="R102" s="66"/>
      <c r="T102" s="321"/>
      <c r="U102" s="174" t="str">
        <f>'Environmental Science'!C16</f>
        <v>• Pollution prevention</v>
      </c>
      <c r="V102" s="185" t="str">
        <f>IF('Environmental Science'!T16="","",'Environmental Science'!T16)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Community'!T12="", "", 'Citizenship in the Community'!T12)</f>
        <v/>
      </c>
      <c r="H103" s="66"/>
      <c r="I103" s="66"/>
      <c r="J103" s="291"/>
      <c r="K103" s="294"/>
      <c r="L103" s="292"/>
      <c r="N103" s="66"/>
      <c r="O103" s="313"/>
      <c r="P103" s="290"/>
      <c r="Q103" s="314"/>
      <c r="R103" s="66"/>
      <c r="T103" s="321"/>
      <c r="U103" s="174" t="str">
        <f>'Environmental Science'!C17</f>
        <v>• Brownfield</v>
      </c>
      <c r="V103" s="185" t="str">
        <f>IF('Environmental Science'!T17="","",'Environmental Science'!T17)</f>
        <v/>
      </c>
      <c r="W103" s="66"/>
      <c r="Y103" s="313" t="str">
        <f>'First Aid'!B12</f>
        <v>3e</v>
      </c>
      <c r="Z103" s="290" t="str">
        <f>'First Aid'!C12</f>
        <v>Explain when a bee sting could be life threatening and what action should be taken for prevention and for first aid.</v>
      </c>
      <c r="AA103" s="314" t="str">
        <f>IF('First Aid'!T12="","",'First Aid'!T12)</f>
        <v/>
      </c>
      <c r="AD103" s="186" t="str">
        <f>'Personal Fitness'!B11</f>
        <v>a</v>
      </c>
      <c r="AE103" s="188" t="str">
        <f>'Personal Fitness'!C11</f>
        <v>Components of personal fitness.</v>
      </c>
      <c r="AF103" s="187" t="str">
        <f>IF('Personal Fitness'!T11="","",'Personal Fitness'!T11)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IF(Sustainability!T8="","",Sustainability!T8)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Community'!T13="", "", 'Citizenship in the Community'!T13)</f>
        <v/>
      </c>
      <c r="H104" s="66"/>
      <c r="I104" s="66"/>
      <c r="J104" s="291"/>
      <c r="K104" s="294"/>
      <c r="L104" s="292"/>
      <c r="N104" s="66"/>
      <c r="O104" s="313"/>
      <c r="P104" s="290"/>
      <c r="Q104" s="314"/>
      <c r="R104" s="66"/>
      <c r="T104" s="321"/>
      <c r="U104" s="174" t="str">
        <f>'Environmental Science'!C18</f>
        <v>• Ozone</v>
      </c>
      <c r="V104" s="185" t="str">
        <f>IF('Environmental Science'!T18="","",'Environmental Science'!T18)</f>
        <v/>
      </c>
      <c r="W104" s="66"/>
      <c r="Y104" s="313"/>
      <c r="Z104" s="290"/>
      <c r="AA104" s="314"/>
      <c r="AD104" s="186" t="str">
        <f>'Personal Fitness'!B12</f>
        <v>b</v>
      </c>
      <c r="AE104" s="188" t="str">
        <f>'Personal Fitness'!C12</f>
        <v>Reasons for being fit in all components.</v>
      </c>
      <c r="AF104" s="187" t="str">
        <f>IF('Personal Fitness'!T12="","",'Personal Fitness'!T12)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IF(Communication!T7="","",Communication!T7)</f>
        <v/>
      </c>
      <c r="N105" s="66"/>
      <c r="R105" s="66"/>
      <c r="T105" s="321"/>
      <c r="U105" s="174" t="str">
        <f>'Environmental Science'!C19</f>
        <v>• Watershed</v>
      </c>
      <c r="V105" s="185" t="str">
        <f>IF('Environmental Science'!T19="","",'Environmental Science'!T19)</f>
        <v/>
      </c>
      <c r="W105" s="66"/>
      <c r="Y105" s="313" t="str">
        <f>'First Aid'!B13</f>
        <v>3f</v>
      </c>
      <c r="Z105" s="290" t="str">
        <f>'First Aid'!C13</f>
        <v>Explain the symptoms of heatstroke and what action should be taken for first aid and for prevention.</v>
      </c>
      <c r="AA105" s="314" t="str">
        <f>IF('First Aid'!T13="","",'First Aid'!T13)</f>
        <v/>
      </c>
      <c r="AD105" s="186" t="str">
        <f>'Personal Fitness'!B13</f>
        <v>c</v>
      </c>
      <c r="AE105" s="188" t="str">
        <f>'Personal Fitness'!C13</f>
        <v>What it means to be mentally healthy.</v>
      </c>
      <c r="AF105" s="187" t="str">
        <f>IF('Personal Fitness'!T13="","",'Personal Fitness'!T13)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Science'!T20="","",'Environmental Science'!T20)</f>
        <v/>
      </c>
      <c r="W106" s="66"/>
      <c r="Y106" s="313"/>
      <c r="Z106" s="290"/>
      <c r="AA106" s="314"/>
      <c r="AD106" s="186" t="str">
        <f>'Personal Fitness'!B14</f>
        <v>d</v>
      </c>
      <c r="AE106" s="188" t="str">
        <f>'Personal Fitness'!C14</f>
        <v>What it means to be physically healthy and fit.</v>
      </c>
      <c r="AF106" s="187" t="str">
        <f>IF('Personal Fitness'!T14="","",'Personal Fitness'!T14)</f>
        <v/>
      </c>
      <c r="AG106" s="66"/>
      <c r="AI106" s="291"/>
      <c r="AJ106" s="315"/>
      <c r="AK106" s="292"/>
      <c r="AL106" s="66"/>
      <c r="AQ106" s="66"/>
    </row>
    <row r="107" spans="1:43" ht="13.5" customHeight="1" x14ac:dyDescent="0.15">
      <c r="D107" s="66"/>
      <c r="E107" s="190" t="str">
        <f>'Citizenship in the Community'!B14</f>
        <v>c</v>
      </c>
      <c r="F107" s="189" t="str">
        <f>'Citizenship in the Community'!C14</f>
        <v>Share what you learned with your counselor.</v>
      </c>
      <c r="G107" s="191" t="str">
        <f>IF('Citizenship in the Community'!T14="", "", 'Citizenship in the Community'!T14)</f>
        <v/>
      </c>
      <c r="H107" s="66"/>
      <c r="I107" s="66"/>
      <c r="J107" s="291"/>
      <c r="K107" s="294"/>
      <c r="L107" s="292"/>
      <c r="N107" s="66"/>
      <c r="O107" s="299"/>
      <c r="P107" s="299"/>
      <c r="Q107" s="299"/>
      <c r="R107" s="66"/>
      <c r="T107" s="321"/>
      <c r="U107" s="174" t="str">
        <f>'Environmental Science'!C21</f>
        <v>• Nonpoint source</v>
      </c>
      <c r="V107" s="185" t="str">
        <f>IF('Environmental Science'!T21="","",'Environmental Science'!T21)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Aid'!T14="","",'First Aid'!T14)</f>
        <v/>
      </c>
      <c r="AD107" s="186" t="str">
        <f>'Personal Fitness'!B15</f>
        <v>e</v>
      </c>
      <c r="AE107" s="188" t="str">
        <f>'Personal Fitness'!C15</f>
        <v>What it means to be socially healthy. Discuss your activity in the areas of healthy social fitness.</v>
      </c>
      <c r="AF107" s="187" t="str">
        <f>IF('Personal Fitness'!T15="","",'Personal Fitness'!T15)</f>
        <v/>
      </c>
      <c r="AG107" s="66"/>
      <c r="AI107" s="186"/>
      <c r="AJ107" s="183" t="str">
        <f>Sustainability!C9</f>
        <v>Food</v>
      </c>
      <c r="AK107" s="187" t="str">
        <f>IF(Sustainability!T9="","",Sustainability!T9)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Community'!T15="", "", 'Citizenship in the Community'!T15)</f>
        <v/>
      </c>
      <c r="H108" s="66"/>
      <c r="I108" s="66"/>
      <c r="J108" s="186">
        <f>Communication!B8</f>
        <v>2</v>
      </c>
      <c r="K108" s="195" t="str">
        <f>Communication!C8</f>
        <v>Do ONE</v>
      </c>
      <c r="L108" s="187" t="str">
        <f>IF(Communication!T8="","",Communication!T8)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IF(Cycling!T3="","",Cycling!T3)</f>
        <v/>
      </c>
      <c r="R108" s="66"/>
      <c r="T108" s="321"/>
      <c r="U108" s="174" t="str">
        <f>'Environmental Science'!C22</f>
        <v>• Hybrid vehicle</v>
      </c>
      <c r="V108" s="185" t="str">
        <f>IF('Environmental Science'!T22="","",'Environmental Science'!T22)</f>
        <v/>
      </c>
      <c r="W108" s="66"/>
      <c r="Y108" s="313"/>
      <c r="Z108" s="290"/>
      <c r="AA108" s="314"/>
      <c r="AD108" s="186" t="str">
        <f>'Personal Fitness'!B16</f>
        <v>f</v>
      </c>
      <c r="AE108" s="188" t="str">
        <f>'Personal Fitness'!C16</f>
        <v>What you can do to prevent social, emotional, or mental problems.</v>
      </c>
      <c r="AF108" s="187" t="str">
        <f>IF('Personal Fitness'!T16="","",'Personal Fitness'!T16)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IF(Sustainability!T10="","",Sustainability!T10)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IF(Communication!T9="","",Communication!T9)</f>
        <v/>
      </c>
      <c r="N109" s="66"/>
      <c r="O109" s="313"/>
      <c r="P109" s="290"/>
      <c r="Q109" s="314"/>
      <c r="R109" s="66"/>
      <c r="T109" s="322"/>
      <c r="U109" s="174" t="str">
        <f>'Environmental Science'!C23</f>
        <v>• Fuel cell</v>
      </c>
      <c r="V109" s="185" t="str">
        <f>IF('Environmental Science'!T23="","",'Environmental Science'!T23)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Fitness'!T17="","",'Personal Fitness'!T17)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Science'!T24="","",'Environmental Science'!T24)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Aid'!T15="","",'First Aid'!T15)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IF(Cycling!T4="","",Cycling!T4)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Science'!T25="","",'Environmental Science'!T25)</f>
        <v/>
      </c>
      <c r="Y111" s="313"/>
      <c r="Z111" s="290"/>
      <c r="AA111" s="314"/>
      <c r="AD111" s="186" t="str">
        <f>'Personal Fitness'!B18</f>
        <v>3b</v>
      </c>
      <c r="AE111" s="183" t="str">
        <f>'Personal Fitness'!C18</f>
        <v>Are you immunized and vaccinated according to the advice of your health-care provider?</v>
      </c>
      <c r="AF111" s="187" t="str">
        <f>IF('Personal Fitness'!T18="","",'Personal Fitness'!T18)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IF(Sustainability!T11="","",Sustainability!T11)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Community'!T16="", "", 'Citizenship in the Community'!T16)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IF(Communication!T10="","",Communication!T10)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Fitness'!T19="","",'Personal Fitness'!T19)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Science'!T26="","",'Environmental Science'!T26)</f>
        <v/>
      </c>
      <c r="W113" s="66"/>
      <c r="Y113" s="313" t="str">
        <f>'First Aid'!B16</f>
        <v>5a</v>
      </c>
      <c r="Z113" s="290" t="str">
        <f>'First Aid'!C16</f>
        <v>Describe the symptoms, proper first-aid procedures, and possible prevention measures for hypothermia</v>
      </c>
      <c r="AA113" s="314" t="str">
        <f>IF('First Aid'!T16="","",'First Aid'!T16)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Community'!T17="", "", 'Citizenship in the Community'!T17)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Fitness'!T20="","",'Personal Fitness'!T20)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IF(Sustainability!T12="","",Sustainability!T12)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IF(Communication!T11="","",Communication!T11)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IF(Cycling!T5="","",Cycling!T5)</f>
        <v/>
      </c>
      <c r="R115" s="66"/>
      <c r="T115" s="184" t="str">
        <f>'Environmental Science'!B27</f>
        <v>A3</v>
      </c>
      <c r="U115" s="183" t="str">
        <f>'Environmental Science'!C27</f>
        <v>Discuss what is an ecosystem. Tell how it is maintained in nature and how it survives.</v>
      </c>
      <c r="V115" s="185" t="str">
        <f>IF('Environmental Science'!T27="","",'Environmental Science'!T27)</f>
        <v/>
      </c>
      <c r="W115" s="66"/>
      <c r="Y115" s="313" t="str">
        <f>'First Aid'!B17</f>
        <v>5b</v>
      </c>
      <c r="Z115" s="290" t="str">
        <f>'First Aid'!C17</f>
        <v>Describe the symptoms, proper first-aid procedures, and possible prevention measures for convulsion/seizure</v>
      </c>
      <c r="AA115" s="314" t="str">
        <f>IF('First Aid'!T17="","",'First Aid'!T17)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Community'!T18="", "", 'Citizenship in the Community'!T18)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IF(Communication!T12="","",Communication!T12)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Science'!T28="","",'Environmental Science'!T28)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Fitness'!T21="","",'Personal Fitness'!T21)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Community'!T19="", "", 'Citizenship in the Community'!T19)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IF(Cycling!T6="","",Cycling!T6)</f>
        <v/>
      </c>
      <c r="R117" s="63"/>
      <c r="T117" s="313"/>
      <c r="U117" s="290"/>
      <c r="V117" s="314"/>
      <c r="W117" s="63"/>
      <c r="Y117" s="313" t="str">
        <f>'First Aid'!B18</f>
        <v>5c</v>
      </c>
      <c r="Z117" s="290" t="str">
        <f>'First Aid'!C18</f>
        <v>Describe the symptoms, proper first-aid procedures, and possible prevention measures for frostbite</v>
      </c>
      <c r="AA117" s="314" t="str">
        <f>IF('First Aid'!T18="","",'First Aid'!T18)</f>
        <v/>
      </c>
      <c r="AD117" s="291"/>
      <c r="AE117" s="290"/>
      <c r="AF117" s="292"/>
      <c r="AG117" s="63"/>
      <c r="AI117" s="186"/>
      <c r="AJ117" s="183" t="str">
        <f>Sustainability!C13</f>
        <v>Community</v>
      </c>
      <c r="AK117" s="187" t="str">
        <f>IF(Sustainability!T13="","",Sustainability!T13)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Science'!T29="","",'Environmental Science'!T29)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Fitness'!T22="","",'Personal Fitness'!T22)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IF(Sustainability!T14="","",Sustainability!T14)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IF(Cycling!T7="","",Cycling!T7)</f>
        <v/>
      </c>
      <c r="R119" s="63"/>
      <c r="T119" s="313"/>
      <c r="U119" s="290"/>
      <c r="V119" s="314"/>
      <c r="W119" s="63"/>
      <c r="Y119" s="313" t="str">
        <f>'First Aid'!B19</f>
        <v>5d</v>
      </c>
      <c r="Z119" s="290" t="str">
        <f>'First Aid'!C19</f>
        <v>Describe the symptoms, proper first-aid procedures, and possible prevention measures for dehydration</v>
      </c>
      <c r="AA119" s="314" t="str">
        <f>IF('First Aid'!T19="","",'First Aid'!T19)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Fitness'!T23="","",'Personal Fitness'!T23)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Community'!T20="", "", 'Citizenship in the Community'!T20)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IF(Communication!T13="","",Communication!T13)</f>
        <v/>
      </c>
      <c r="N121" s="63"/>
      <c r="O121" s="184" t="str">
        <f>Cycling!B8</f>
        <v>3a</v>
      </c>
      <c r="P121" s="183" t="str">
        <f>Cycling!C8</f>
        <v>Show all points that need regular lubrication</v>
      </c>
      <c r="Q121" s="185" t="str">
        <f>IF(Cycling!T8="","",Cycling!T8)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Aid'!T20="","",'First Aid'!T20)</f>
        <v/>
      </c>
      <c r="AD121" s="186" t="str">
        <f>'Personal Fitness'!B24</f>
        <v>3h</v>
      </c>
      <c r="AE121" s="183" t="str">
        <f>'Personal Fitness'!C24</f>
        <v>Do you sleep well at night and wake up feeling ready to start the new day?</v>
      </c>
      <c r="AF121" s="187" t="str">
        <f>IF('Personal Fitness'!T24="","",'Personal Fitness'!T24)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IF(Cycling!T9="","",Cycling!T9)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Science'!T30="","",'Environmental Science'!T30)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Fitness'!T25="","",'Personal Fitness'!T25)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IF(Sustainability!T15="","",Sustainability!T15)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IF(Cycling!T10="","",Cycling!T10)</f>
        <v/>
      </c>
      <c r="R123" s="63"/>
      <c r="T123" s="313"/>
      <c r="U123" s="290"/>
      <c r="V123" s="314"/>
      <c r="W123" s="63"/>
      <c r="Y123" s="184" t="str">
        <f>'First Aid'!B21</f>
        <v>5f</v>
      </c>
      <c r="Z123" s="183" t="str">
        <f>'First Aid'!C21</f>
        <v>Describe the symptoms, proper first-aid procedures, and possible prevention measures for burns</v>
      </c>
      <c r="AA123" s="185" t="str">
        <f>IF('First Aid'!T21="","",'First Aid'!T21)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IF(Cycling!T11="","",Cycling!T11)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Science'!T31="","",'Environmental Science'!T31)</f>
        <v/>
      </c>
      <c r="W124" s="63"/>
      <c r="Y124" s="313" t="str">
        <f>'First Aid'!B22</f>
        <v>5g</v>
      </c>
      <c r="Z124" s="290" t="str">
        <f>'First Aid'!C22</f>
        <v>Describe the symptoms, proper first-aid procedures, and possible prevention measures for abdominal pain</v>
      </c>
      <c r="AA124" s="314" t="str">
        <f>IF('First Aid'!T22="","",'First Aid'!T22)</f>
        <v/>
      </c>
      <c r="AD124" s="186" t="str">
        <f>'Personal Fitness'!B26</f>
        <v>3j</v>
      </c>
      <c r="AE124" s="183" t="str">
        <f>'Personal Fitness'!C26</f>
        <v>Do you spend quality time with your family and friends in social and recreational activities?</v>
      </c>
      <c r="AF124" s="187" t="str">
        <f>IF('Personal Fitness'!T26="","",'Personal Fitness'!T26)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IF(Communication!T14="","",Communication!T14)</f>
        <v/>
      </c>
      <c r="N125" s="63"/>
      <c r="O125" s="313">
        <f>Cycling!B12</f>
        <v>5</v>
      </c>
      <c r="P125" s="290" t="str">
        <f>Cycling!C12</f>
        <v>Show how to repair a flat by removing the tire, replacing or patching the tube, and remounting the tire.</v>
      </c>
      <c r="Q125" s="314" t="str">
        <f>IF(Cycling!T12="","",Cycling!T12)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Fitness'!T27="","",'Personal Fitness'!T27)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IF(Sustainability!T16="","",Sustainability!T16)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Science'!T32="","",'Environmental Science'!T32)</f>
        <v/>
      </c>
      <c r="Y126" s="313" t="str">
        <f>'First Aid'!B23</f>
        <v>5h</v>
      </c>
      <c r="Z126" s="290" t="str">
        <f>'First Aid'!C23</f>
        <v>Describe the symptoms, proper first-aid procedures, and possible prevention measures for loosened teeth</v>
      </c>
      <c r="AA126" s="314" t="str">
        <f>IF('First Aid'!T23="","",'First Aid'!T23)</f>
        <v/>
      </c>
      <c r="AD126" s="186" t="str">
        <f>'Personal Fitness'!B28</f>
        <v>4a</v>
      </c>
      <c r="AE126" s="183" t="str">
        <f>'Personal Fitness'!C28</f>
        <v>Explain the components of physical fitness.</v>
      </c>
      <c r="AF126" s="187" t="str">
        <f>IF('Personal Fitness'!T28="","",'Personal Fitness'!T28)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IF(Cycling!T13="","",Cycling!T13)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Fitness'!T29="","",'Personal Fitness'!T29)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Nation'!T3="", "", 'Citizenship in the Nation'!T3)</f>
        <v/>
      </c>
      <c r="J128" s="186">
        <f>Communication!B15</f>
        <v>7</v>
      </c>
      <c r="K128" s="195" t="str">
        <f>Communication!C15</f>
        <v>Do ONE</v>
      </c>
      <c r="L128" s="187" t="str">
        <f>IF(Communication!T15="","",Communication!T15)</f>
        <v/>
      </c>
      <c r="O128" s="313">
        <f>Cycling!B14</f>
        <v>7</v>
      </c>
      <c r="P128" s="290" t="str">
        <f>Cycling!C14</f>
        <v>Using the BSA buddy system, complete all the requirements for ONE of the following options: road biking OR mountain biking</v>
      </c>
      <c r="Q128" s="314" t="str">
        <f>IF(Cycling!T14="","",Cycling!T14)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Science'!T33="","",'Environmental Science'!T33)</f>
        <v/>
      </c>
      <c r="Y128" s="313" t="str">
        <f>'First Aid'!B24</f>
        <v>5i</v>
      </c>
      <c r="Z128" s="290" t="str">
        <f>'First Aid'!C24</f>
        <v>Describe the symptoms, proper first-aid procedures, and possible prevention measures for knocked out tooth</v>
      </c>
      <c r="AA128" s="314" t="str">
        <f>IF('First Aid'!T24="","",'First Aid'!T24)</f>
        <v/>
      </c>
      <c r="AD128" s="186" t="str">
        <f>'Personal Fitness'!B30</f>
        <v>4c</v>
      </c>
      <c r="AE128" s="183" t="str">
        <f>'Personal Fitness'!C30</f>
        <v>Explain the need to have a balance in all four components of physical fitness.</v>
      </c>
      <c r="AF128" s="187" t="str">
        <f>IF('Personal Fitness'!T30="","",'Personal Fitness'!T30)</f>
        <v/>
      </c>
      <c r="AI128" s="186"/>
      <c r="AJ128" s="183" t="str">
        <f>Sustainability!C17</f>
        <v>Energy</v>
      </c>
      <c r="AK128" s="187" t="str">
        <f>IF(Sustainability!T17="","",Sustainability!T17)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IF(Communication!T16="","",Communication!T16)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Fitness'!T31="","",'Personal Fitness'!T31)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IF(Sustainability!T18="","",Sustainability!T18)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Nation'!T4="", "", 'Citizenship in the Nation'!T4)</f>
        <v/>
      </c>
      <c r="H130" s="2"/>
      <c r="I130" s="2"/>
      <c r="J130" s="291"/>
      <c r="K130" s="294"/>
      <c r="L130" s="292"/>
      <c r="N130" s="2"/>
      <c r="O130" s="184" t="str">
        <f>Cycling!B15</f>
        <v>7A</v>
      </c>
      <c r="P130" s="183" t="str">
        <f>Cycling!C15</f>
        <v>Road Biking</v>
      </c>
      <c r="Q130" s="185" t="str">
        <f>IF(Cycling!T15="","",Cycling!T15)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Aid'!T25="","",'First Aid'!T25)</f>
        <v/>
      </c>
      <c r="AB130" s="2"/>
      <c r="AC130" s="2"/>
      <c r="AD130" s="186" t="str">
        <f>'Personal Fitness'!B32</f>
        <v>5a</v>
      </c>
      <c r="AE130" s="183" t="str">
        <f>'Personal Fitness'!C32</f>
        <v>Explain the importance of good nutrition.</v>
      </c>
      <c r="AF130" s="187" t="str">
        <f>IF('Personal Fitness'!T32="","",'Personal Fitness'!T32)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Nation'!T5="", "", 'Citizenship in the Nation'!T5)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IF(Communication!T17="","",Communication!T17)</f>
        <v/>
      </c>
      <c r="N131" s="2"/>
      <c r="O131" s="184">
        <f>Cycling!B16</f>
        <v>1</v>
      </c>
      <c r="P131" s="188" t="str">
        <f>Cycling!C16</f>
        <v>Take a road test with your counselor and demonstrate the following:</v>
      </c>
      <c r="Q131" s="185" t="str">
        <f>IF(Cycling!T16="","",Cycling!T16)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Science'!T34="","",'Environmental Science'!T34)</f>
        <v/>
      </c>
      <c r="W131" s="2"/>
      <c r="X131" s="2"/>
      <c r="Y131" s="313"/>
      <c r="Z131" s="290"/>
      <c r="AA131" s="314"/>
      <c r="AB131" s="2"/>
      <c r="AC131" s="2"/>
      <c r="AD131" s="186" t="str">
        <f>'Personal Fitness'!B33</f>
        <v>5b</v>
      </c>
      <c r="AE131" s="183" t="str">
        <f>'Personal Fitness'!C33</f>
        <v>Explain what good nutrition means to you.</v>
      </c>
      <c r="AF131" s="187" t="str">
        <f>IF('Personal Fitness'!T33="","",'Personal Fitness'!T33)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IF(Cycling!T17="","",Cycling!T17)</f>
        <v/>
      </c>
      <c r="R132" s="2"/>
      <c r="S132" s="2"/>
      <c r="T132" s="313"/>
      <c r="U132" s="290"/>
      <c r="V132" s="314"/>
      <c r="W132" s="2"/>
      <c r="X132" s="2"/>
      <c r="Y132" s="184">
        <f>'First Aid'!B26</f>
        <v>6</v>
      </c>
      <c r="Z132" s="183" t="str">
        <f>'First Aid'!C26</f>
        <v>Do TWO of the following</v>
      </c>
      <c r="AA132" s="185" t="str">
        <f>IF('First Aid'!T26="","",'First Aid'!T26)</f>
        <v/>
      </c>
      <c r="AB132" s="2"/>
      <c r="AC132" s="2"/>
      <c r="AD132" s="186" t="str">
        <f>'Personal Fitness'!B34</f>
        <v>5c</v>
      </c>
      <c r="AE132" s="183" t="str">
        <f>'Personal Fitness'!C34</f>
        <v>Explain how good nutrition is related to the other components of personal fitness.</v>
      </c>
      <c r="AF132" s="187" t="str">
        <f>IF('Personal Fitness'!T34="","",'Personal Fitness'!T34)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IF(Cycling!T18="","",Cycling!T18)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Aid'!T27="","",'First Aid'!T27)</f>
        <v/>
      </c>
      <c r="AB133" s="2"/>
      <c r="AC133" s="2"/>
      <c r="AD133" s="186" t="str">
        <f>'Personal Fitness'!B35</f>
        <v>5d</v>
      </c>
      <c r="AE133" s="183" t="str">
        <f>'Personal Fitness'!C35</f>
        <v>Explain the three components of a sound weight (fat) control program.</v>
      </c>
      <c r="AF133" s="187" t="str">
        <f>IF('Personal Fitness'!T35="","",'Personal Fitness'!T35)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Nation'!T6="", "", 'Citizenship in the Nation'!T6)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Science'!T35="","",'Environmental Science'!T35)</f>
        <v/>
      </c>
      <c r="W134" s="2"/>
      <c r="X134" s="2"/>
      <c r="Y134" s="313"/>
      <c r="Z134" s="315"/>
      <c r="AA134" s="314"/>
      <c r="AB134" s="2"/>
      <c r="AC134" s="2"/>
      <c r="AD134" s="291">
        <f>'Personal Fitness'!B36</f>
        <v>6</v>
      </c>
      <c r="AE134" s="183" t="str">
        <f>'Personal Fitness'!C36</f>
        <v>Record your abilities on the following tests:</v>
      </c>
      <c r="AF134" s="187" t="str">
        <f>IF('Personal Fitness'!T36="","",'Personal Fitness'!T36)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IF(Sustainability!T19="","",Sustainability!T19)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IF(Cycling!T19="","",Cycling!T19)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Aid'!T28="","",'First Aid'!T28)</f>
        <v/>
      </c>
      <c r="AB135" s="2"/>
      <c r="AC135" s="2"/>
      <c r="AD135" s="291"/>
      <c r="AE135" s="183" t="str">
        <f>'Personal Fitness'!C37</f>
        <v>Aerobic - run 9 minutes OR 1 mile.</v>
      </c>
      <c r="AF135" s="187" t="str">
        <f>IF('Personal Fitness'!T37="","",'Personal Fitness'!T37)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Nation'!T7="", "", 'Citizenship in the Nation'!T7)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IF(Communication!T18="","",Communication!T18)</f>
        <v/>
      </c>
      <c r="N136" s="2"/>
      <c r="O136" s="184" t="str">
        <f>Cycling!B20</f>
        <v>d</v>
      </c>
      <c r="P136" s="198" t="str">
        <f>Cycling!C20</f>
        <v>Demonstrate appropriate actions at a right-turn only lane when you are continuing straight.</v>
      </c>
      <c r="Q136" s="185" t="str">
        <f>IF(Cycling!T20="","",Cycling!T20)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Science'!T36="","",'Environmental Science'!T36)</f>
        <v/>
      </c>
      <c r="W136" s="2"/>
      <c r="X136" s="2"/>
      <c r="Y136" s="313"/>
      <c r="Z136" s="315"/>
      <c r="AA136" s="314"/>
      <c r="AB136" s="2"/>
      <c r="AC136" s="2"/>
      <c r="AD136" s="291"/>
      <c r="AE136" s="183" t="str">
        <f>'Personal Fitness'!C38</f>
        <v>Flexibility - Distance stretched on 4th attempt of a sit and reach.</v>
      </c>
      <c r="AF136" s="187" t="str">
        <f>IF('Personal Fitness'!T38="","",'Personal Fitness'!T38)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IF(Cycling!T21="","",Cycling!T21)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Aid'!T29="","",'First Aid'!T29)</f>
        <v/>
      </c>
      <c r="AB137" s="2"/>
      <c r="AC137" s="2"/>
      <c r="AD137" s="291"/>
      <c r="AE137" s="183" t="str">
        <f>'Personal Fitness'!C39</f>
        <v>Strength - Sit-ups done correctly in 60 seconds.</v>
      </c>
      <c r="AF137" s="187" t="str">
        <f>IF('Personal Fitness'!T39="","",'Personal Fitness'!T39)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Nation'!T8="", "", 'Citizenship in the Nation'!T8)</f>
        <v/>
      </c>
      <c r="H138" s="2"/>
      <c r="I138" s="2"/>
      <c r="J138" s="291"/>
      <c r="K138" s="294"/>
      <c r="L138" s="292"/>
      <c r="N138" s="2"/>
      <c r="O138" s="184" t="str">
        <f>Cycling!B22</f>
        <v>f</v>
      </c>
      <c r="P138" s="198" t="str">
        <f>Cycling!C22</f>
        <v>Cross railroad tracks properly.</v>
      </c>
      <c r="Q138" s="185" t="str">
        <f>IF(Cycling!T22="","",Cycling!T22)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Science'!T37="","",'Environmental Science'!T37)</f>
        <v/>
      </c>
      <c r="W138" s="2"/>
      <c r="X138" s="2"/>
      <c r="Y138" s="313"/>
      <c r="Z138" s="315"/>
      <c r="AA138" s="314"/>
      <c r="AB138" s="2"/>
      <c r="AC138" s="2"/>
      <c r="AD138" s="291"/>
      <c r="AE138" s="183" t="str">
        <f>'Personal Fitness'!C40</f>
        <v>Strength - Pull-ups done correctly in 60 seconds.</v>
      </c>
      <c r="AF138" s="187" t="str">
        <f>IF('Personal Fitness'!T40="","",'Personal Fitness'!T40)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IF(Communication!T19="","",Communication!T19)</f>
        <v/>
      </c>
      <c r="N139" s="2"/>
      <c r="O139" s="184">
        <f>Cycling!B23</f>
        <v>2</v>
      </c>
      <c r="P139" s="188" t="str">
        <f>Cycling!C23</f>
        <v>Avoiding main highways, take the following rides:</v>
      </c>
      <c r="Q139" s="185" t="str">
        <f>IF(Cycling!T23="","",Cycling!T23)</f>
        <v/>
      </c>
      <c r="R139" s="2"/>
      <c r="S139" s="2"/>
      <c r="T139" s="313"/>
      <c r="U139" s="290"/>
      <c r="V139" s="314"/>
      <c r="W139" s="2"/>
      <c r="X139" s="2"/>
      <c r="Y139" s="184">
        <f>'First Aid'!B30</f>
        <v>7</v>
      </c>
      <c r="Z139" s="183" t="str">
        <f>'First Aid'!C30</f>
        <v>Teach another Scout a first-aid skill selected by your counselor.</v>
      </c>
      <c r="AA139" s="185" t="str">
        <f>IF('First Aid'!T30="","",'First Aid'!T30)</f>
        <v/>
      </c>
      <c r="AB139" s="2"/>
      <c r="AC139" s="2"/>
      <c r="AD139" s="291"/>
      <c r="AE139" s="183" t="str">
        <f>'Personal Fitness'!C41</f>
        <v>Strength - Push-ups done correctly in 60 seconds.</v>
      </c>
      <c r="AF139" s="187" t="str">
        <f>IF('Personal Fitness'!T41="","",'Personal Fitness'!T41)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IF(Sustainability!T20="","",Sustainability!T20)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IF(Cycling!T24="","",Cycling!T24)</f>
        <v/>
      </c>
      <c r="R140" s="2"/>
      <c r="S140" s="2"/>
      <c r="T140" s="313"/>
      <c r="U140" s="290"/>
      <c r="V140" s="314"/>
      <c r="W140" s="2"/>
      <c r="X140" s="2"/>
      <c r="Y140" s="109"/>
      <c r="Z140" s="181"/>
      <c r="AA140" s="98"/>
      <c r="AB140" s="2"/>
      <c r="AC140" s="2"/>
      <c r="AD140" s="291"/>
      <c r="AE140" s="183" t="str">
        <f>'Personal Fitness'!C42</f>
        <v>Body Composition - right arm.</v>
      </c>
      <c r="AF140" s="187" t="str">
        <f>IF('Personal Fitness'!T42="","",'Personal Fitness'!T42)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Nation'!T9="", "", 'Citizenship in the Nation'!T9)</f>
        <v/>
      </c>
      <c r="H141" s="2"/>
      <c r="I141" s="2"/>
      <c r="J141" s="291"/>
      <c r="K141" s="295"/>
      <c r="L141" s="292"/>
      <c r="N141" s="2"/>
      <c r="O141" s="184" t="str">
        <f>Cycling!B25</f>
        <v>b</v>
      </c>
      <c r="P141" s="198" t="str">
        <f>Cycling!C25</f>
        <v>Two of 15 miles each.</v>
      </c>
      <c r="Q141" s="185" t="str">
        <f>IF(Cycling!T25="","",Cycling!T25)</f>
        <v/>
      </c>
      <c r="R141" s="2"/>
      <c r="S141" s="2"/>
      <c r="T141" s="313"/>
      <c r="U141" s="290"/>
      <c r="V141" s="314"/>
      <c r="W141" s="2"/>
      <c r="X141" s="2"/>
      <c r="Y141" s="109"/>
      <c r="Z141" s="181"/>
      <c r="AA141" s="98"/>
      <c r="AB141" s="2"/>
      <c r="AC141" s="2"/>
      <c r="AD141" s="291"/>
      <c r="AE141" s="183" t="str">
        <f>'Personal Fitness'!C43</f>
        <v>Body Composition - shoulders.</v>
      </c>
      <c r="AF141" s="187" t="str">
        <f>IF('Personal Fitness'!T43="","",'Personal Fitness'!T43)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IF(Communication!T20="","",Communication!T20)</f>
        <v/>
      </c>
      <c r="N142" s="2"/>
      <c r="O142" s="184" t="str">
        <f>Cycling!B26</f>
        <v>c</v>
      </c>
      <c r="P142" s="198" t="str">
        <f>Cycling!C26</f>
        <v>Two of 25 miles each.</v>
      </c>
      <c r="Q142" s="185" t="str">
        <f>IF(Cycling!T26="","",Cycling!T26)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Science'!T38="","",'Environmental Science'!T38)</f>
        <v/>
      </c>
      <c r="W142" s="2"/>
      <c r="X142" s="2"/>
      <c r="Y142" s="109"/>
      <c r="Z142" s="181"/>
      <c r="AA142" s="98"/>
      <c r="AB142" s="2"/>
      <c r="AC142" s="2"/>
      <c r="AD142" s="291"/>
      <c r="AE142" s="183" t="str">
        <f>'Personal Fitness'!C44</f>
        <v>Body Composition - chest.</v>
      </c>
      <c r="AF142" s="187" t="str">
        <f>IF('Personal Fitness'!T44="","",'Personal Fitness'!T44)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IF(Cycling!T27="","",Cycling!T27)</f>
        <v/>
      </c>
      <c r="R143" s="2"/>
      <c r="S143" s="2"/>
      <c r="T143" s="313"/>
      <c r="U143" s="290"/>
      <c r="V143" s="314"/>
      <c r="W143" s="2"/>
      <c r="X143" s="2"/>
      <c r="Y143" s="109"/>
      <c r="Z143" s="181"/>
      <c r="AA143" s="98"/>
      <c r="AB143" s="2"/>
      <c r="AC143" s="2"/>
      <c r="AD143" s="291"/>
      <c r="AE143" s="183" t="str">
        <f>'Personal Fitness'!C45</f>
        <v>Body Composition - abdomen.</v>
      </c>
      <c r="AF143" s="187" t="str">
        <f>IF('Personal Fitness'!T45="","",'Personal Fitness'!T45)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Nation'!T10="", "", 'Citizenship in the Nation'!T10)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IF(Cycling!T28="","",Cycling!T28)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Fitness'!T46="","",'Personal Fitness'!T46)</f>
        <v/>
      </c>
      <c r="AG144" s="2"/>
      <c r="AH144" s="2"/>
      <c r="AI144" s="186"/>
      <c r="AJ144" s="183" t="str">
        <f>Sustainability!C21</f>
        <v>Stuff</v>
      </c>
      <c r="AK144" s="187" t="str">
        <f>IF(Sustainability!T21="","",Sustainability!T21)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Science'!T39="","",'Environmental Science'!T39)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Fitness'!T47="","",'Personal Fitness'!T47)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IF(Sustainability!T22="","",Sustainability!T22)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IF(Cycling!T29="","",Cycling!T29)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Nation'!T11="", "", 'Citizenship in the Nation'!T11)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Nation'!T12="", "", 'Citizenship in the Nation'!T12)</f>
        <v/>
      </c>
      <c r="H148" s="2"/>
      <c r="I148" s="2"/>
      <c r="J148" s="168"/>
      <c r="K148" s="35"/>
      <c r="L148" s="98"/>
      <c r="N148" s="2"/>
      <c r="O148" s="184" t="str">
        <f>Cycling!B30</f>
        <v>7B</v>
      </c>
      <c r="P148" s="183" t="str">
        <f>Cycling!C30</f>
        <v>Mountain Biking</v>
      </c>
      <c r="Q148" s="185" t="str">
        <f>IF(Cycling!T30="","",Cycling!T30)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Science'!T40="","",'Environmental Science'!T40)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IF(Sustainability!T23="","",Sustainability!T23)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Nation'!T13="", "", 'Citizenship in the Nation'!T13)</f>
        <v/>
      </c>
      <c r="H149" s="2"/>
      <c r="I149" s="2"/>
      <c r="J149" s="168"/>
      <c r="K149" s="35"/>
      <c r="L149" s="98"/>
      <c r="N149" s="2"/>
      <c r="O149" s="184">
        <f>Cycling!B31</f>
        <v>1</v>
      </c>
      <c r="P149" s="188" t="str">
        <f>Cycling!C31</f>
        <v>Take a trail ride with your counselor and demonstrate the following:</v>
      </c>
      <c r="Q149" s="185" t="str">
        <f>IF(Cycling!T31="","",Cycling!T31)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Fitness'!T48="","",'Personal Fitness'!T48)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Nation'!T14="", "", 'Citizenship in the Nation'!T14)</f>
        <v/>
      </c>
      <c r="H150" s="2"/>
      <c r="I150" s="2"/>
      <c r="J150" s="168"/>
      <c r="K150" s="35"/>
      <c r="L150" s="98"/>
      <c r="N150" s="2"/>
      <c r="O150" s="184" t="str">
        <f>Cycling!B32</f>
        <v>a</v>
      </c>
      <c r="P150" s="198" t="str">
        <f>Cycling!C32</f>
        <v>Properly mount, pedal, and brake, including emergency stops.</v>
      </c>
      <c r="Q150" s="185" t="str">
        <f>IF(Cycling!T32="","",Cycling!T32)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IF(Sustainability!T24="","",Sustainability!T24)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Nation'!T15="", "", 'Citizenship in the Nation'!T15)</f>
        <v/>
      </c>
      <c r="H151" s="2"/>
      <c r="I151" s="2"/>
      <c r="J151" s="168"/>
      <c r="K151" s="35"/>
      <c r="L151" s="98"/>
      <c r="N151" s="2"/>
      <c r="O151" s="184" t="str">
        <f>Cycling!B33</f>
        <v>b</v>
      </c>
      <c r="P151" s="198" t="str">
        <f>Cycling!C33</f>
        <v>Show shifting skills as applicable to climbs and obstacles.</v>
      </c>
      <c r="Q151" s="185" t="str">
        <f>IF(Cycling!T33="","",Cycling!T33)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Science'!T41="","",'Environmental Science'!T41)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Nation'!T16="", "", 'Citizenship in the Nation'!T16)</f>
        <v/>
      </c>
      <c r="H152" s="2"/>
      <c r="I152" s="2"/>
      <c r="J152" s="168"/>
      <c r="K152" s="35"/>
      <c r="L152" s="98"/>
      <c r="N152" s="2"/>
      <c r="O152" s="184" t="str">
        <f>Cycling!B34</f>
        <v>c</v>
      </c>
      <c r="P152" s="198" t="str">
        <f>Cycling!C34</f>
        <v>Show proper trail etiquette to hikers and other cyclists, including when to yield the right-of-way.</v>
      </c>
      <c r="Q152" s="185" t="str">
        <f>IF(Cycling!T34="","",Cycling!T34)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Nation'!T17="", "", 'Citizenship in the Nation'!T17)</f>
        <v/>
      </c>
      <c r="H153" s="2"/>
      <c r="I153" s="2"/>
      <c r="J153" s="168"/>
      <c r="K153" s="35"/>
      <c r="L153" s="98"/>
      <c r="N153" s="2"/>
      <c r="O153" s="184" t="str">
        <f>Cycling!B35</f>
        <v>d</v>
      </c>
      <c r="P153" s="198" t="str">
        <f>Cycling!C35</f>
        <v>Show proper technique for riding up and down hills.</v>
      </c>
      <c r="Q153" s="185" t="str">
        <f>IF(Cycling!T35="","",Cycling!T35)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IF(Cycling!T36="","",Cycling!T36)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Science'!T42="","",'Environmental Science'!T42)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IF(Cycling!T37="","",Cycling!T37)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Science'!T43="","",'Environmental Science'!T43)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Nation'!T18="", "", 'Citizenship in the Nation'!T18)</f>
        <v/>
      </c>
      <c r="H157" s="2"/>
      <c r="I157" s="2"/>
      <c r="J157" s="168"/>
      <c r="K157" s="35"/>
      <c r="L157" s="98"/>
      <c r="N157" s="2"/>
      <c r="O157" s="184">
        <f>Cycling!B38</f>
        <v>2</v>
      </c>
      <c r="P157" s="188" t="str">
        <f>Cycling!C38</f>
        <v>Describe the rules of trail riding, including how to know when a trail is unsuitable for riding.</v>
      </c>
      <c r="Q157" s="185" t="str">
        <f>IF(Cycling!T38="","",Cycling!T38)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Fitness'!T49="","",'Personal Fitness'!T49)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Nation'!T19="", "", 'Citizenship in the Nation'!T19)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IF(Cycling!T39="","",Cycling!T39)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IF(Cycling!T40="","",Cycling!T40)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Science'!T44="","",'Environmental Science'!T44)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IF(Cycling!T41="","",Cycling!T41)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IF(Cycling!T42="","",Cycling!T42)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IF(Cycling!T43="","",Cycling!T43)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CC00"/>
  </sheetPr>
  <dimension ref="A1:X54"/>
  <sheetViews>
    <sheetView showGridLines="0" zoomScaleNormal="100" workbookViewId="0" xr3:uid="{51F8DEE0-4D01-5F28-A812-FC0BD7CAC4A5}">
      <pane xSplit="3" ySplit="2" topLeftCell="D6" activePane="bottomRight" state="frozen"/>
      <selection pane="bottomLeft" activeCell="A3" sqref="A3"/>
      <selection pane="topRight" activeCell="D1" sqref="D1"/>
      <selection pane="bottomRight" activeCell="B2" sqref="B2"/>
    </sheetView>
  </sheetViews>
  <sheetFormatPr defaultRowHeight="12.75" x14ac:dyDescent="0.15"/>
  <cols>
    <col min="1" max="1" width="3.42578125" customWidth="1"/>
    <col min="2" max="2" width="4.28515625" style="98" customWidth="1"/>
    <col min="3" max="3" width="52.28515625" customWidth="1"/>
    <col min="4" max="24" width="3.42578125" customWidth="1"/>
  </cols>
  <sheetData>
    <row r="1" spans="1:24" ht="74.25" customHeight="1" thickBot="1" x14ac:dyDescent="0.2">
      <c r="A1" s="239" t="s">
        <v>84</v>
      </c>
      <c r="B1" s="240" t="s">
        <v>834</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39" t="s">
        <v>84</v>
      </c>
    </row>
    <row r="2" spans="1:24" ht="12.75" customHeight="1" thickBot="1" x14ac:dyDescent="0.2">
      <c r="A2" s="239"/>
      <c r="B2" s="202"/>
      <c r="C2" s="93" t="s">
        <v>129</v>
      </c>
      <c r="D2" s="201" t="str">
        <f>IF(COUNTIF(D3:D18,"*")+COUNTIF(D20:D21,"*")+COUNTIF(D23:D29,"*")+MIN(2,COUNTIF(D31:D36,"*"))+COUNTIF(D37:D38,"*")+COUNTIF(D29,"&gt;19")&gt;28,"C",IF(COUNTIF(D3:D38,"*")&gt;0, (COUNTIF(D3:D18,"*")+COUNTIF(D20:D21,"*")+COUNTIF(D23:D29,"*")+MIN(2,COUNTIF(D31:D36,"*"))+COUNTIF(D37:D38,"*")+COUNTIF(D29,"&gt;19"))/29*100, ""))</f>
        <v/>
      </c>
      <c r="E2" s="201" t="str">
        <f t="shared" ref="E2:W2" si="0">IF(COUNTIF(E3:E18,"*")+COUNTIF(E20:E21,"*")+COUNTIF(E23:E29,"*")+MIN(2,COUNTIF(E31:E36,"*"))+COUNTIF(E37:E38,"*")+COUNTIF(E29,"&gt;19")&gt;28,"C",IF(COUNTIF(E3:E38,"*")&gt;0, (COUNTIF(E3:E18,"*")+COUNTIF(E20:E21,"*")+COUNTIF(E23:E29,"*")+MIN(2,COUNTIF(E31:E36,"*"))+COUNTIF(E37:E38,"*")+COUNTIF(E29,"&gt;19"))/29*100, ""))</f>
        <v/>
      </c>
      <c r="F2" s="201" t="str">
        <f t="shared" si="0"/>
        <v/>
      </c>
      <c r="G2" s="201" t="str">
        <f t="shared" si="0"/>
        <v/>
      </c>
      <c r="H2" s="201" t="str">
        <f t="shared" si="0"/>
        <v/>
      </c>
      <c r="I2" s="201" t="str">
        <f t="shared" si="0"/>
        <v/>
      </c>
      <c r="J2" s="201" t="str">
        <f t="shared" si="0"/>
        <v/>
      </c>
      <c r="K2" s="201" t="str">
        <f t="shared" si="0"/>
        <v/>
      </c>
      <c r="L2" s="201" t="str">
        <f t="shared" si="0"/>
        <v/>
      </c>
      <c r="M2" s="201" t="str">
        <f t="shared" si="0"/>
        <v/>
      </c>
      <c r="N2" s="201" t="str">
        <f t="shared" si="0"/>
        <v/>
      </c>
      <c r="O2" s="201" t="str">
        <f t="shared" si="0"/>
        <v/>
      </c>
      <c r="P2" s="201" t="str">
        <f t="shared" si="0"/>
        <v/>
      </c>
      <c r="Q2" s="201" t="str">
        <f t="shared" si="0"/>
        <v/>
      </c>
      <c r="R2" s="201" t="str">
        <f t="shared" si="0"/>
        <v/>
      </c>
      <c r="S2" s="201" t="str">
        <f t="shared" si="0"/>
        <v/>
      </c>
      <c r="T2" s="201" t="str">
        <f t="shared" si="0"/>
        <v/>
      </c>
      <c r="U2" s="201" t="str">
        <f t="shared" si="0"/>
        <v/>
      </c>
      <c r="V2" s="201" t="str">
        <f t="shared" si="0"/>
        <v/>
      </c>
      <c r="W2" s="201" t="str">
        <f t="shared" si="0"/>
        <v/>
      </c>
      <c r="X2" s="242"/>
    </row>
    <row r="3" spans="1:24" ht="46.5" x14ac:dyDescent="0.15">
      <c r="A3" s="239"/>
      <c r="B3" s="95" t="s">
        <v>130</v>
      </c>
      <c r="C3" s="13" t="s">
        <v>343</v>
      </c>
      <c r="D3" s="115"/>
      <c r="E3" s="115"/>
      <c r="F3" s="115"/>
      <c r="G3" s="115"/>
      <c r="H3" s="115"/>
      <c r="I3" s="115"/>
      <c r="J3" s="115"/>
      <c r="K3" s="115"/>
      <c r="L3" s="115"/>
      <c r="M3" s="115"/>
      <c r="N3" s="115"/>
      <c r="O3" s="115"/>
      <c r="P3" s="115"/>
      <c r="Q3" s="115"/>
      <c r="R3" s="115"/>
      <c r="S3" s="115"/>
      <c r="T3" s="115"/>
      <c r="U3" s="115"/>
      <c r="V3" s="115"/>
      <c r="W3" s="115"/>
      <c r="X3" s="239"/>
    </row>
    <row r="4" spans="1:24" ht="58.5" x14ac:dyDescent="0.15">
      <c r="A4" s="239"/>
      <c r="B4" s="95" t="s">
        <v>105</v>
      </c>
      <c r="C4" s="13" t="s">
        <v>344</v>
      </c>
      <c r="D4" s="15"/>
      <c r="E4" s="15"/>
      <c r="F4" s="15"/>
      <c r="G4" s="15"/>
      <c r="H4" s="15"/>
      <c r="I4" s="15"/>
      <c r="J4" s="15"/>
      <c r="K4" s="15"/>
      <c r="L4" s="15"/>
      <c r="M4" s="15"/>
      <c r="N4" s="15"/>
      <c r="O4" s="15"/>
      <c r="P4" s="15"/>
      <c r="Q4" s="15"/>
      <c r="R4" s="15"/>
      <c r="S4" s="15"/>
      <c r="T4" s="15"/>
      <c r="U4" s="15"/>
      <c r="V4" s="15"/>
      <c r="W4" s="15"/>
      <c r="X4" s="239"/>
    </row>
    <row r="5" spans="1:24" ht="35.25" x14ac:dyDescent="0.15">
      <c r="A5" s="239"/>
      <c r="B5" s="203">
        <v>2</v>
      </c>
      <c r="C5" s="13" t="s">
        <v>345</v>
      </c>
      <c r="D5" s="15"/>
      <c r="E5" s="15"/>
      <c r="F5" s="15"/>
      <c r="G5" s="15"/>
      <c r="H5" s="15"/>
      <c r="I5" s="15"/>
      <c r="J5" s="15"/>
      <c r="K5" s="15"/>
      <c r="L5" s="15"/>
      <c r="M5" s="15"/>
      <c r="N5" s="15"/>
      <c r="O5" s="15"/>
      <c r="P5" s="15"/>
      <c r="Q5" s="15"/>
      <c r="R5" s="15"/>
      <c r="S5" s="15"/>
      <c r="T5" s="15"/>
      <c r="U5" s="15"/>
      <c r="V5" s="15"/>
      <c r="W5" s="15"/>
      <c r="X5" s="239"/>
    </row>
    <row r="6" spans="1:24" ht="35.25" x14ac:dyDescent="0.15">
      <c r="A6" s="239"/>
      <c r="B6" s="203">
        <v>3</v>
      </c>
      <c r="C6" s="13" t="s">
        <v>131</v>
      </c>
      <c r="D6" s="15"/>
      <c r="E6" s="15"/>
      <c r="F6" s="15"/>
      <c r="G6" s="15"/>
      <c r="H6" s="15"/>
      <c r="I6" s="15"/>
      <c r="J6" s="15"/>
      <c r="K6" s="15"/>
      <c r="L6" s="15"/>
      <c r="M6" s="15"/>
      <c r="N6" s="15"/>
      <c r="O6" s="15"/>
      <c r="P6" s="15"/>
      <c r="Q6" s="15"/>
      <c r="R6" s="15"/>
      <c r="S6" s="15"/>
      <c r="T6" s="15"/>
      <c r="U6" s="15"/>
      <c r="V6" s="15"/>
      <c r="W6" s="15"/>
      <c r="X6" s="239"/>
    </row>
    <row r="7" spans="1:24" ht="35.25" x14ac:dyDescent="0.15">
      <c r="A7" s="239"/>
      <c r="B7" s="95" t="s">
        <v>132</v>
      </c>
      <c r="C7" s="13" t="s">
        <v>133</v>
      </c>
      <c r="D7" s="15"/>
      <c r="E7" s="15"/>
      <c r="F7" s="15"/>
      <c r="G7" s="15"/>
      <c r="H7" s="15"/>
      <c r="I7" s="15"/>
      <c r="J7" s="15"/>
      <c r="K7" s="15"/>
      <c r="L7" s="15"/>
      <c r="M7" s="15"/>
      <c r="N7" s="15"/>
      <c r="O7" s="15"/>
      <c r="P7" s="15"/>
      <c r="Q7" s="15"/>
      <c r="R7" s="15"/>
      <c r="S7" s="15"/>
      <c r="T7" s="15"/>
      <c r="U7" s="15"/>
      <c r="V7" s="15"/>
      <c r="W7" s="15"/>
      <c r="X7" s="239"/>
    </row>
    <row r="8" spans="1:24" ht="46.5" x14ac:dyDescent="0.15">
      <c r="A8" s="239"/>
      <c r="B8" s="95" t="s">
        <v>134</v>
      </c>
      <c r="C8" s="13" t="s">
        <v>135</v>
      </c>
      <c r="D8" s="15"/>
      <c r="E8" s="15"/>
      <c r="F8" s="15"/>
      <c r="G8" s="15"/>
      <c r="H8" s="15"/>
      <c r="I8" s="15"/>
      <c r="J8" s="15"/>
      <c r="K8" s="15"/>
      <c r="L8" s="15"/>
      <c r="M8" s="15"/>
      <c r="N8" s="15"/>
      <c r="O8" s="15"/>
      <c r="P8" s="15"/>
      <c r="Q8" s="15"/>
      <c r="R8" s="15"/>
      <c r="S8" s="15"/>
      <c r="T8" s="15"/>
      <c r="U8" s="15"/>
      <c r="V8" s="15"/>
      <c r="W8" s="15"/>
      <c r="X8" s="239"/>
    </row>
    <row r="9" spans="1:24" ht="38.25" customHeight="1" x14ac:dyDescent="0.15">
      <c r="A9" s="239"/>
      <c r="B9" s="95" t="s">
        <v>136</v>
      </c>
      <c r="C9" s="13" t="s">
        <v>139</v>
      </c>
      <c r="D9" s="15"/>
      <c r="E9" s="15"/>
      <c r="F9" s="15"/>
      <c r="G9" s="15"/>
      <c r="H9" s="15"/>
      <c r="I9" s="15"/>
      <c r="J9" s="15"/>
      <c r="K9" s="15"/>
      <c r="L9" s="15"/>
      <c r="M9" s="15"/>
      <c r="N9" s="15"/>
      <c r="O9" s="15"/>
      <c r="P9" s="15"/>
      <c r="Q9" s="15"/>
      <c r="R9" s="15"/>
      <c r="S9" s="15"/>
      <c r="T9" s="15"/>
      <c r="U9" s="15"/>
      <c r="V9" s="15"/>
      <c r="W9" s="15"/>
      <c r="X9" s="239"/>
    </row>
    <row r="10" spans="1:24" ht="24" x14ac:dyDescent="0.15">
      <c r="A10" s="239"/>
      <c r="B10" s="95" t="s">
        <v>137</v>
      </c>
      <c r="C10" s="13" t="s">
        <v>138</v>
      </c>
      <c r="D10" s="15"/>
      <c r="E10" s="15"/>
      <c r="F10" s="15"/>
      <c r="G10" s="15"/>
      <c r="H10" s="15"/>
      <c r="I10" s="15"/>
      <c r="J10" s="15"/>
      <c r="K10" s="15"/>
      <c r="L10" s="15"/>
      <c r="M10" s="15"/>
      <c r="N10" s="15"/>
      <c r="O10" s="15"/>
      <c r="P10" s="15"/>
      <c r="Q10" s="15"/>
      <c r="R10" s="15"/>
      <c r="S10" s="15"/>
      <c r="T10" s="15"/>
      <c r="U10" s="15"/>
      <c r="V10" s="15"/>
      <c r="W10" s="15"/>
      <c r="X10" s="239"/>
    </row>
    <row r="11" spans="1:24" x14ac:dyDescent="0.15">
      <c r="A11" s="239"/>
      <c r="B11" s="95" t="s">
        <v>140</v>
      </c>
      <c r="C11" s="13" t="s">
        <v>141</v>
      </c>
      <c r="D11" s="15"/>
      <c r="E11" s="15"/>
      <c r="F11" s="15"/>
      <c r="G11" s="15"/>
      <c r="H11" s="15"/>
      <c r="I11" s="15"/>
      <c r="J11" s="15"/>
      <c r="K11" s="15"/>
      <c r="L11" s="15"/>
      <c r="M11" s="15"/>
      <c r="N11" s="15"/>
      <c r="O11" s="15"/>
      <c r="P11" s="15"/>
      <c r="Q11" s="15"/>
      <c r="R11" s="15"/>
      <c r="S11" s="15"/>
      <c r="T11" s="15"/>
      <c r="U11" s="15"/>
      <c r="V11" s="15"/>
      <c r="W11" s="15"/>
      <c r="X11" s="239"/>
    </row>
    <row r="12" spans="1:24" ht="24" x14ac:dyDescent="0.15">
      <c r="A12" s="239"/>
      <c r="B12" s="95" t="s">
        <v>142</v>
      </c>
      <c r="C12" s="13" t="s">
        <v>143</v>
      </c>
      <c r="D12" s="15"/>
      <c r="E12" s="15"/>
      <c r="F12" s="15"/>
      <c r="G12" s="15"/>
      <c r="H12" s="15"/>
      <c r="I12" s="15"/>
      <c r="J12" s="15"/>
      <c r="K12" s="15"/>
      <c r="L12" s="15"/>
      <c r="M12" s="15"/>
      <c r="N12" s="15"/>
      <c r="O12" s="15"/>
      <c r="P12" s="15"/>
      <c r="Q12" s="15"/>
      <c r="R12" s="15"/>
      <c r="S12" s="15"/>
      <c r="T12" s="15"/>
      <c r="U12" s="15"/>
      <c r="V12" s="15"/>
      <c r="W12" s="15"/>
      <c r="X12" s="239"/>
    </row>
    <row r="13" spans="1:24" ht="35.25" x14ac:dyDescent="0.15">
      <c r="A13" s="239"/>
      <c r="B13" s="95" t="s">
        <v>144</v>
      </c>
      <c r="C13" s="13" t="s">
        <v>167</v>
      </c>
      <c r="D13" s="15"/>
      <c r="E13" s="15"/>
      <c r="F13" s="15"/>
      <c r="G13" s="15"/>
      <c r="H13" s="15"/>
      <c r="I13" s="15"/>
      <c r="J13" s="15"/>
      <c r="K13" s="15"/>
      <c r="L13" s="15"/>
      <c r="M13" s="15"/>
      <c r="N13" s="15"/>
      <c r="O13" s="15"/>
      <c r="P13" s="15"/>
      <c r="Q13" s="15"/>
      <c r="R13" s="15"/>
      <c r="S13" s="15"/>
      <c r="T13" s="15"/>
      <c r="U13" s="15"/>
      <c r="V13" s="15"/>
      <c r="W13" s="15"/>
      <c r="X13" s="239"/>
    </row>
    <row r="14" spans="1:24" ht="35.25" x14ac:dyDescent="0.15">
      <c r="A14" s="239"/>
      <c r="B14" s="95" t="s">
        <v>145</v>
      </c>
      <c r="C14" s="13" t="s">
        <v>346</v>
      </c>
      <c r="D14" s="15"/>
      <c r="E14" s="15"/>
      <c r="F14" s="15"/>
      <c r="G14" s="15"/>
      <c r="H14" s="15"/>
      <c r="I14" s="15"/>
      <c r="J14" s="15"/>
      <c r="K14" s="15"/>
      <c r="L14" s="15"/>
      <c r="M14" s="15"/>
      <c r="N14" s="15"/>
      <c r="O14" s="15"/>
      <c r="P14" s="15"/>
      <c r="Q14" s="15"/>
      <c r="R14" s="15"/>
      <c r="S14" s="15"/>
      <c r="T14" s="15"/>
      <c r="U14" s="15"/>
      <c r="V14" s="15"/>
      <c r="W14" s="15"/>
      <c r="X14" s="239"/>
    </row>
    <row r="15" spans="1:24" ht="35.25" x14ac:dyDescent="0.15">
      <c r="A15" s="239"/>
      <c r="B15" s="95" t="s">
        <v>146</v>
      </c>
      <c r="C15" s="13" t="s">
        <v>147</v>
      </c>
      <c r="D15" s="15"/>
      <c r="E15" s="15"/>
      <c r="F15" s="15"/>
      <c r="G15" s="15"/>
      <c r="H15" s="15"/>
      <c r="I15" s="15"/>
      <c r="J15" s="15"/>
      <c r="K15" s="15"/>
      <c r="L15" s="15"/>
      <c r="M15" s="15"/>
      <c r="N15" s="15"/>
      <c r="O15" s="15"/>
      <c r="P15" s="15"/>
      <c r="Q15" s="15"/>
      <c r="R15" s="15"/>
      <c r="S15" s="15"/>
      <c r="T15" s="15"/>
      <c r="U15" s="15"/>
      <c r="V15" s="15"/>
      <c r="W15" s="15"/>
      <c r="X15" s="239"/>
    </row>
    <row r="16" spans="1:24" ht="24" x14ac:dyDescent="0.15">
      <c r="A16" s="239"/>
      <c r="B16" s="95" t="s">
        <v>148</v>
      </c>
      <c r="C16" s="13" t="s">
        <v>149</v>
      </c>
      <c r="D16" s="15"/>
      <c r="E16" s="15"/>
      <c r="F16" s="15"/>
      <c r="G16" s="15"/>
      <c r="H16" s="15"/>
      <c r="I16" s="15"/>
      <c r="J16" s="15"/>
      <c r="K16" s="15"/>
      <c r="L16" s="15"/>
      <c r="M16" s="15"/>
      <c r="N16" s="15"/>
      <c r="O16" s="15"/>
      <c r="P16" s="15"/>
      <c r="Q16" s="15"/>
      <c r="R16" s="15"/>
      <c r="S16" s="15"/>
      <c r="T16" s="15"/>
      <c r="U16" s="15"/>
      <c r="V16" s="15"/>
      <c r="W16" s="15"/>
      <c r="X16" s="239"/>
    </row>
    <row r="17" spans="1:24" ht="24" x14ac:dyDescent="0.15">
      <c r="A17" s="239"/>
      <c r="B17" s="95" t="s">
        <v>150</v>
      </c>
      <c r="C17" s="13" t="s">
        <v>347</v>
      </c>
      <c r="D17" s="15"/>
      <c r="E17" s="15"/>
      <c r="F17" s="15"/>
      <c r="G17" s="15"/>
      <c r="H17" s="15"/>
      <c r="I17" s="15"/>
      <c r="J17" s="15"/>
      <c r="K17" s="15"/>
      <c r="L17" s="15"/>
      <c r="M17" s="15"/>
      <c r="N17" s="15"/>
      <c r="O17" s="15"/>
      <c r="P17" s="15"/>
      <c r="Q17" s="15"/>
      <c r="R17" s="15"/>
      <c r="S17" s="15"/>
      <c r="T17" s="15"/>
      <c r="U17" s="15"/>
      <c r="V17" s="15"/>
      <c r="W17" s="15"/>
      <c r="X17" s="239"/>
    </row>
    <row r="18" spans="1:24" ht="46.5" x14ac:dyDescent="0.15">
      <c r="A18" s="239"/>
      <c r="B18" s="95" t="s">
        <v>151</v>
      </c>
      <c r="C18" s="13" t="s">
        <v>152</v>
      </c>
      <c r="D18" s="15"/>
      <c r="E18" s="15"/>
      <c r="F18" s="15"/>
      <c r="G18" s="15"/>
      <c r="H18" s="15"/>
      <c r="I18" s="15"/>
      <c r="J18" s="15"/>
      <c r="K18" s="15"/>
      <c r="L18" s="15"/>
      <c r="M18" s="15"/>
      <c r="N18" s="15"/>
      <c r="O18" s="15"/>
      <c r="P18" s="15"/>
      <c r="Q18" s="15"/>
      <c r="R18" s="15"/>
      <c r="S18" s="15"/>
      <c r="T18" s="15"/>
      <c r="U18" s="15"/>
      <c r="V18" s="15"/>
      <c r="W18" s="15"/>
      <c r="X18" s="239"/>
    </row>
    <row r="19" spans="1:24" ht="24" x14ac:dyDescent="0.15">
      <c r="A19" s="239"/>
      <c r="B19" s="95">
        <v>7</v>
      </c>
      <c r="C19" s="13" t="s">
        <v>154</v>
      </c>
      <c r="D19" s="99"/>
      <c r="E19" s="99"/>
      <c r="F19" s="99"/>
      <c r="G19" s="99"/>
      <c r="H19" s="99"/>
      <c r="I19" s="99"/>
      <c r="J19" s="99"/>
      <c r="K19" s="99"/>
      <c r="L19" s="99"/>
      <c r="M19" s="99"/>
      <c r="N19" s="99"/>
      <c r="O19" s="99"/>
      <c r="P19" s="99"/>
      <c r="Q19" s="99"/>
      <c r="R19" s="99"/>
      <c r="S19" s="99"/>
      <c r="T19" s="99"/>
      <c r="U19" s="99"/>
      <c r="V19" s="99"/>
      <c r="W19" s="99"/>
      <c r="X19" s="239"/>
    </row>
    <row r="20" spans="1:24" ht="24" x14ac:dyDescent="0.15">
      <c r="A20" s="239"/>
      <c r="B20" s="95" t="s">
        <v>155</v>
      </c>
      <c r="C20" s="100" t="s">
        <v>156</v>
      </c>
      <c r="D20" s="15"/>
      <c r="E20" s="15"/>
      <c r="F20" s="15"/>
      <c r="G20" s="15"/>
      <c r="H20" s="15"/>
      <c r="I20" s="15"/>
      <c r="J20" s="15"/>
      <c r="K20" s="15"/>
      <c r="L20" s="15"/>
      <c r="M20" s="15"/>
      <c r="N20" s="15"/>
      <c r="O20" s="15"/>
      <c r="P20" s="15"/>
      <c r="Q20" s="15"/>
      <c r="R20" s="15"/>
      <c r="S20" s="15"/>
      <c r="T20" s="15"/>
      <c r="U20" s="15"/>
      <c r="V20" s="15"/>
      <c r="W20" s="15"/>
      <c r="X20" s="239"/>
    </row>
    <row r="21" spans="1:24" ht="58.5" x14ac:dyDescent="0.15">
      <c r="A21" s="239"/>
      <c r="B21" s="95" t="s">
        <v>157</v>
      </c>
      <c r="C21" s="100" t="s">
        <v>158</v>
      </c>
      <c r="D21" s="15"/>
      <c r="E21" s="15"/>
      <c r="F21" s="15"/>
      <c r="G21" s="15"/>
      <c r="H21" s="15"/>
      <c r="I21" s="15"/>
      <c r="J21" s="15"/>
      <c r="K21" s="15"/>
      <c r="L21" s="15"/>
      <c r="M21" s="15"/>
      <c r="N21" s="15"/>
      <c r="O21" s="15"/>
      <c r="P21" s="15"/>
      <c r="Q21" s="15"/>
      <c r="R21" s="15"/>
      <c r="S21" s="15"/>
      <c r="T21" s="15"/>
      <c r="U21" s="15"/>
      <c r="V21" s="15"/>
      <c r="W21" s="15"/>
      <c r="X21" s="239"/>
    </row>
    <row r="22" spans="1:24" x14ac:dyDescent="0.15">
      <c r="A22" s="239"/>
      <c r="B22" s="95" t="s">
        <v>159</v>
      </c>
      <c r="C22" s="13" t="s">
        <v>160</v>
      </c>
      <c r="D22" s="99"/>
      <c r="E22" s="99"/>
      <c r="F22" s="99"/>
      <c r="G22" s="99"/>
      <c r="H22" s="99"/>
      <c r="I22" s="99"/>
      <c r="J22" s="99"/>
      <c r="K22" s="99"/>
      <c r="L22" s="99"/>
      <c r="M22" s="99"/>
      <c r="N22" s="99"/>
      <c r="O22" s="99"/>
      <c r="P22" s="99"/>
      <c r="Q22" s="99"/>
      <c r="R22" s="99"/>
      <c r="S22" s="99"/>
      <c r="T22" s="99"/>
      <c r="U22" s="99"/>
      <c r="V22" s="99"/>
      <c r="W22" s="99"/>
      <c r="X22" s="239"/>
    </row>
    <row r="23" spans="1:24" x14ac:dyDescent="0.15">
      <c r="A23" s="239"/>
      <c r="B23" s="203">
        <v>1</v>
      </c>
      <c r="C23" s="100" t="s">
        <v>161</v>
      </c>
      <c r="D23" s="15"/>
      <c r="E23" s="15"/>
      <c r="F23" s="15"/>
      <c r="G23" s="15"/>
      <c r="H23" s="15"/>
      <c r="I23" s="15"/>
      <c r="J23" s="15"/>
      <c r="K23" s="15"/>
      <c r="L23" s="15"/>
      <c r="M23" s="15"/>
      <c r="N23" s="15"/>
      <c r="O23" s="15"/>
      <c r="P23" s="15"/>
      <c r="Q23" s="15"/>
      <c r="R23" s="15"/>
      <c r="S23" s="15"/>
      <c r="T23" s="15"/>
      <c r="U23" s="15"/>
      <c r="V23" s="15"/>
      <c r="W23" s="15"/>
      <c r="X23" s="239"/>
    </row>
    <row r="24" spans="1:24" x14ac:dyDescent="0.15">
      <c r="A24" s="239"/>
      <c r="B24" s="203">
        <v>2</v>
      </c>
      <c r="C24" s="100" t="s">
        <v>162</v>
      </c>
      <c r="D24" s="15"/>
      <c r="E24" s="15"/>
      <c r="F24" s="15"/>
      <c r="G24" s="15"/>
      <c r="H24" s="15"/>
      <c r="I24" s="15"/>
      <c r="J24" s="15"/>
      <c r="K24" s="15"/>
      <c r="L24" s="15"/>
      <c r="M24" s="15"/>
      <c r="N24" s="15"/>
      <c r="O24" s="15"/>
      <c r="P24" s="15"/>
      <c r="Q24" s="15"/>
      <c r="R24" s="15"/>
      <c r="S24" s="15"/>
      <c r="T24" s="15"/>
      <c r="U24" s="15"/>
      <c r="V24" s="15"/>
      <c r="W24" s="15"/>
      <c r="X24" s="239"/>
    </row>
    <row r="25" spans="1:24" x14ac:dyDescent="0.15">
      <c r="A25" s="239"/>
      <c r="B25" s="203">
        <v>3</v>
      </c>
      <c r="C25" s="100" t="s">
        <v>163</v>
      </c>
      <c r="D25" s="15"/>
      <c r="E25" s="15"/>
      <c r="F25" s="15"/>
      <c r="G25" s="15"/>
      <c r="H25" s="15"/>
      <c r="I25" s="15"/>
      <c r="J25" s="15"/>
      <c r="K25" s="15"/>
      <c r="L25" s="15"/>
      <c r="M25" s="15"/>
      <c r="N25" s="15"/>
      <c r="O25" s="15"/>
      <c r="P25" s="15"/>
      <c r="Q25" s="15"/>
      <c r="R25" s="15"/>
      <c r="S25" s="15"/>
      <c r="T25" s="15"/>
      <c r="U25" s="15"/>
      <c r="V25" s="15"/>
      <c r="W25" s="15"/>
      <c r="X25" s="239"/>
    </row>
    <row r="26" spans="1:24" ht="24" x14ac:dyDescent="0.15">
      <c r="A26" s="239"/>
      <c r="B26" s="95" t="s">
        <v>164</v>
      </c>
      <c r="C26" s="13" t="s">
        <v>165</v>
      </c>
      <c r="D26" s="15"/>
      <c r="E26" s="15"/>
      <c r="F26" s="15"/>
      <c r="G26" s="15"/>
      <c r="H26" s="15"/>
      <c r="I26" s="15"/>
      <c r="J26" s="15"/>
      <c r="K26" s="15"/>
      <c r="L26" s="15"/>
      <c r="M26" s="15"/>
      <c r="N26" s="15"/>
      <c r="O26" s="15"/>
      <c r="P26" s="15"/>
      <c r="Q26" s="15"/>
      <c r="R26" s="15"/>
      <c r="S26" s="15"/>
      <c r="T26" s="15"/>
      <c r="U26" s="15"/>
      <c r="V26" s="15"/>
      <c r="W26" s="15"/>
      <c r="X26" s="239"/>
    </row>
    <row r="27" spans="1:24" ht="58.5" x14ac:dyDescent="0.15">
      <c r="A27" s="239"/>
      <c r="B27" s="95" t="s">
        <v>166</v>
      </c>
      <c r="C27" s="13" t="s">
        <v>168</v>
      </c>
      <c r="D27" s="15"/>
      <c r="E27" s="15"/>
      <c r="F27" s="15"/>
      <c r="G27" s="15"/>
      <c r="H27" s="15"/>
      <c r="I27" s="15"/>
      <c r="J27" s="15"/>
      <c r="K27" s="15"/>
      <c r="L27" s="15"/>
      <c r="M27" s="15"/>
      <c r="N27" s="15"/>
      <c r="O27" s="15"/>
      <c r="P27" s="15"/>
      <c r="Q27" s="15"/>
      <c r="R27" s="15"/>
      <c r="S27" s="15"/>
      <c r="T27" s="15"/>
      <c r="U27" s="15"/>
      <c r="V27" s="15"/>
      <c r="W27" s="15"/>
      <c r="X27" s="239"/>
    </row>
    <row r="28" spans="1:24" ht="46.5" x14ac:dyDescent="0.15">
      <c r="A28" s="239"/>
      <c r="B28" s="95" t="s">
        <v>169</v>
      </c>
      <c r="C28" s="13" t="s">
        <v>348</v>
      </c>
      <c r="D28" s="15"/>
      <c r="E28" s="15"/>
      <c r="F28" s="15"/>
      <c r="G28" s="15"/>
      <c r="H28" s="15"/>
      <c r="I28" s="15"/>
      <c r="J28" s="15"/>
      <c r="K28" s="15"/>
      <c r="L28" s="15"/>
      <c r="M28" s="15"/>
      <c r="N28" s="15"/>
      <c r="O28" s="15"/>
      <c r="P28" s="15"/>
      <c r="Q28" s="15"/>
      <c r="R28" s="15"/>
      <c r="S28" s="15"/>
      <c r="T28" s="15"/>
      <c r="U28" s="15"/>
      <c r="V28" s="15"/>
      <c r="W28" s="15"/>
      <c r="X28" s="239"/>
    </row>
    <row r="29" spans="1:24" ht="69.75" x14ac:dyDescent="0.15">
      <c r="A29" s="239"/>
      <c r="B29" s="95" t="s">
        <v>170</v>
      </c>
      <c r="C29" s="13" t="s">
        <v>171</v>
      </c>
      <c r="D29" s="15"/>
      <c r="E29" s="15"/>
      <c r="F29" s="15"/>
      <c r="G29" s="15"/>
      <c r="H29" s="15"/>
      <c r="I29" s="15"/>
      <c r="J29" s="15"/>
      <c r="K29" s="15"/>
      <c r="L29" s="15"/>
      <c r="M29" s="15"/>
      <c r="N29" s="15"/>
      <c r="O29" s="15"/>
      <c r="P29" s="15"/>
      <c r="Q29" s="15"/>
      <c r="R29" s="15"/>
      <c r="S29" s="15"/>
      <c r="T29" s="15"/>
      <c r="U29" s="15"/>
      <c r="V29" s="15"/>
      <c r="W29" s="15"/>
      <c r="X29" s="239"/>
    </row>
    <row r="30" spans="1:24" ht="35.25" x14ac:dyDescent="0.15">
      <c r="A30" s="239"/>
      <c r="B30" s="95" t="s">
        <v>172</v>
      </c>
      <c r="C30" s="13" t="s">
        <v>173</v>
      </c>
      <c r="D30" s="99"/>
      <c r="E30" s="99"/>
      <c r="F30" s="99"/>
      <c r="G30" s="99"/>
      <c r="H30" s="99"/>
      <c r="I30" s="99"/>
      <c r="J30" s="99"/>
      <c r="K30" s="99"/>
      <c r="L30" s="99"/>
      <c r="M30" s="99"/>
      <c r="N30" s="99"/>
      <c r="O30" s="99"/>
      <c r="P30" s="99"/>
      <c r="Q30" s="99"/>
      <c r="R30" s="99"/>
      <c r="S30" s="99"/>
      <c r="T30" s="99"/>
      <c r="U30" s="99"/>
      <c r="V30" s="99"/>
      <c r="W30" s="99"/>
      <c r="X30" s="239"/>
    </row>
    <row r="31" spans="1:24" x14ac:dyDescent="0.15">
      <c r="A31" s="239"/>
      <c r="B31" s="203">
        <v>1</v>
      </c>
      <c r="C31" s="100" t="s">
        <v>174</v>
      </c>
      <c r="D31" s="15"/>
      <c r="E31" s="15"/>
      <c r="F31" s="15"/>
      <c r="G31" s="15"/>
      <c r="H31" s="15"/>
      <c r="I31" s="15"/>
      <c r="J31" s="15"/>
      <c r="K31" s="15"/>
      <c r="L31" s="15"/>
      <c r="M31" s="15"/>
      <c r="N31" s="15"/>
      <c r="O31" s="15"/>
      <c r="P31" s="15"/>
      <c r="Q31" s="15"/>
      <c r="R31" s="15"/>
      <c r="S31" s="15"/>
      <c r="T31" s="15"/>
      <c r="U31" s="15"/>
      <c r="V31" s="15"/>
      <c r="W31" s="15"/>
      <c r="X31" s="239"/>
    </row>
    <row r="32" spans="1:24" ht="24" x14ac:dyDescent="0.15">
      <c r="A32" s="239"/>
      <c r="B32" s="203">
        <v>2</v>
      </c>
      <c r="C32" s="100" t="s">
        <v>349</v>
      </c>
      <c r="D32" s="15"/>
      <c r="E32" s="15"/>
      <c r="F32" s="15"/>
      <c r="G32" s="15"/>
      <c r="H32" s="15"/>
      <c r="I32" s="15"/>
      <c r="J32" s="15"/>
      <c r="K32" s="15"/>
      <c r="L32" s="15"/>
      <c r="M32" s="15"/>
      <c r="N32" s="15"/>
      <c r="O32" s="15"/>
      <c r="P32" s="15"/>
      <c r="Q32" s="15"/>
      <c r="R32" s="15"/>
      <c r="S32" s="15"/>
      <c r="T32" s="15"/>
      <c r="U32" s="15"/>
      <c r="V32" s="15"/>
      <c r="W32" s="15"/>
      <c r="X32" s="239"/>
    </row>
    <row r="33" spans="1:24" x14ac:dyDescent="0.15">
      <c r="A33" s="239"/>
      <c r="B33" s="203">
        <v>3</v>
      </c>
      <c r="C33" s="100" t="s">
        <v>175</v>
      </c>
      <c r="D33" s="15"/>
      <c r="E33" s="15"/>
      <c r="F33" s="15"/>
      <c r="G33" s="15"/>
      <c r="H33" s="15"/>
      <c r="I33" s="15"/>
      <c r="J33" s="15"/>
      <c r="K33" s="15"/>
      <c r="L33" s="15"/>
      <c r="M33" s="15"/>
      <c r="N33" s="15"/>
      <c r="O33" s="15"/>
      <c r="P33" s="15"/>
      <c r="Q33" s="15"/>
      <c r="R33" s="15"/>
      <c r="S33" s="15"/>
      <c r="T33" s="15"/>
      <c r="U33" s="15"/>
      <c r="V33" s="15"/>
      <c r="W33" s="15"/>
      <c r="X33" s="239"/>
    </row>
    <row r="34" spans="1:24" ht="24" x14ac:dyDescent="0.15">
      <c r="A34" s="239"/>
      <c r="B34" s="203">
        <v>4</v>
      </c>
      <c r="C34" s="100" t="s">
        <v>350</v>
      </c>
      <c r="D34" s="15"/>
      <c r="E34" s="15"/>
      <c r="F34" s="15"/>
      <c r="G34" s="15"/>
      <c r="H34" s="15"/>
      <c r="I34" s="15"/>
      <c r="J34" s="15"/>
      <c r="K34" s="15"/>
      <c r="L34" s="15"/>
      <c r="M34" s="15"/>
      <c r="N34" s="15"/>
      <c r="O34" s="15"/>
      <c r="P34" s="15"/>
      <c r="Q34" s="15"/>
      <c r="R34" s="15"/>
      <c r="S34" s="15"/>
      <c r="T34" s="15"/>
      <c r="U34" s="15"/>
      <c r="V34" s="15"/>
      <c r="W34" s="15"/>
      <c r="X34" s="239"/>
    </row>
    <row r="35" spans="1:24" x14ac:dyDescent="0.15">
      <c r="A35" s="239"/>
      <c r="B35" s="203">
        <v>5</v>
      </c>
      <c r="C35" s="100" t="s">
        <v>176</v>
      </c>
      <c r="D35" s="15"/>
      <c r="E35" s="15"/>
      <c r="F35" s="15"/>
      <c r="G35" s="15"/>
      <c r="H35" s="15"/>
      <c r="I35" s="15"/>
      <c r="J35" s="15"/>
      <c r="K35" s="15"/>
      <c r="L35" s="15"/>
      <c r="M35" s="15"/>
      <c r="N35" s="15"/>
      <c r="O35" s="15"/>
      <c r="P35" s="15"/>
      <c r="Q35" s="15"/>
      <c r="R35" s="15"/>
      <c r="S35" s="15"/>
      <c r="T35" s="15"/>
      <c r="U35" s="15"/>
      <c r="V35" s="15"/>
      <c r="W35" s="15"/>
      <c r="X35" s="239"/>
    </row>
    <row r="36" spans="1:24" x14ac:dyDescent="0.15">
      <c r="A36" s="239"/>
      <c r="B36" s="203">
        <v>6</v>
      </c>
      <c r="C36" s="100" t="s">
        <v>177</v>
      </c>
      <c r="D36" s="15"/>
      <c r="E36" s="15"/>
      <c r="F36" s="15"/>
      <c r="G36" s="15"/>
      <c r="H36" s="15"/>
      <c r="I36" s="15"/>
      <c r="J36" s="15"/>
      <c r="K36" s="15"/>
      <c r="L36" s="15"/>
      <c r="M36" s="15"/>
      <c r="N36" s="15"/>
      <c r="O36" s="15"/>
      <c r="P36" s="15"/>
      <c r="Q36" s="15"/>
      <c r="R36" s="15"/>
      <c r="S36" s="15"/>
      <c r="T36" s="15"/>
      <c r="U36" s="15"/>
      <c r="V36" s="15"/>
      <c r="W36" s="15"/>
      <c r="X36" s="239"/>
    </row>
    <row r="37" spans="1:24" ht="24" x14ac:dyDescent="0.15">
      <c r="A37" s="239"/>
      <c r="B37" s="95" t="s">
        <v>178</v>
      </c>
      <c r="C37" s="13" t="s">
        <v>179</v>
      </c>
      <c r="D37" s="15"/>
      <c r="E37" s="15"/>
      <c r="F37" s="15"/>
      <c r="G37" s="15"/>
      <c r="H37" s="15"/>
      <c r="I37" s="15"/>
      <c r="J37" s="15"/>
      <c r="K37" s="15"/>
      <c r="L37" s="15"/>
      <c r="M37" s="15"/>
      <c r="N37" s="15"/>
      <c r="O37" s="15"/>
      <c r="P37" s="15"/>
      <c r="Q37" s="15"/>
      <c r="R37" s="15"/>
      <c r="S37" s="15"/>
      <c r="T37" s="15"/>
      <c r="U37" s="15"/>
      <c r="V37" s="15"/>
      <c r="W37" s="15"/>
      <c r="X37" s="239"/>
    </row>
    <row r="38" spans="1:24" ht="58.5" x14ac:dyDescent="0.15">
      <c r="A38" s="239"/>
      <c r="B38" s="203">
        <v>10</v>
      </c>
      <c r="C38" s="13" t="s">
        <v>351</v>
      </c>
      <c r="D38" s="15"/>
      <c r="E38" s="14"/>
      <c r="F38" s="14"/>
      <c r="G38" s="14"/>
      <c r="H38" s="14"/>
      <c r="I38" s="14"/>
      <c r="J38" s="14"/>
      <c r="K38" s="14"/>
      <c r="L38" s="14"/>
      <c r="M38" s="14"/>
      <c r="N38" s="14"/>
      <c r="O38" s="14"/>
      <c r="P38" s="14"/>
      <c r="Q38" s="14"/>
      <c r="R38" s="14"/>
      <c r="S38" s="14"/>
      <c r="T38" s="14"/>
      <c r="U38" s="14"/>
      <c r="V38" s="14"/>
      <c r="W38" s="14"/>
      <c r="X38" s="239"/>
    </row>
    <row r="39" spans="1:24" ht="12.75" customHeight="1" x14ac:dyDescent="0.15">
      <c r="A39" s="239"/>
      <c r="B39" s="46"/>
      <c r="C39" s="9"/>
      <c r="D39" s="11"/>
      <c r="E39" s="11"/>
      <c r="F39" s="11"/>
      <c r="G39" s="11"/>
      <c r="H39" s="11"/>
      <c r="I39" s="11"/>
      <c r="J39" s="11"/>
      <c r="K39" s="11"/>
      <c r="L39" s="11"/>
      <c r="M39" s="10"/>
      <c r="N39" s="10"/>
      <c r="O39" s="10"/>
      <c r="P39" s="10"/>
      <c r="Q39" s="10"/>
      <c r="R39" s="10"/>
      <c r="S39" s="10"/>
      <c r="T39" s="10"/>
      <c r="U39" s="10"/>
      <c r="V39" s="10"/>
      <c r="W39" s="10"/>
      <c r="X39" s="239"/>
    </row>
    <row r="40" spans="1:24" ht="25.5" customHeight="1" x14ac:dyDescent="0.15">
      <c r="A40" s="239"/>
      <c r="B40" s="46"/>
      <c r="C40" s="234" t="str">
        <f>Instructions!B14</f>
        <v>For a printed copy of the full text of the exact requirements, please get a merit badge book from your local scout shop, or go to boyslife.org/merit-badges/</v>
      </c>
      <c r="D40" s="243"/>
      <c r="E40" s="243"/>
      <c r="F40" s="243"/>
      <c r="G40" s="243"/>
      <c r="H40" s="243"/>
      <c r="I40" s="243"/>
      <c r="J40" s="243"/>
      <c r="K40" s="243"/>
      <c r="L40" s="243"/>
      <c r="M40" s="243"/>
      <c r="N40" s="243"/>
      <c r="O40" s="243"/>
      <c r="P40" s="243"/>
      <c r="Q40" s="243"/>
      <c r="R40" s="243"/>
      <c r="X40" s="239"/>
    </row>
    <row r="41" spans="1:24" x14ac:dyDescent="0.15">
      <c r="A41" s="239"/>
      <c r="B41" s="46"/>
      <c r="C41" s="245" t="s">
        <v>181</v>
      </c>
      <c r="D41" s="245"/>
      <c r="E41" s="245"/>
      <c r="F41" s="245"/>
      <c r="I41" s="11"/>
      <c r="J41" s="11"/>
      <c r="K41" s="11"/>
      <c r="L41" s="11"/>
      <c r="M41" s="10"/>
      <c r="N41" s="10"/>
      <c r="O41" s="10"/>
      <c r="P41" s="10"/>
      <c r="Q41" s="10"/>
      <c r="R41" s="10"/>
      <c r="S41" s="10"/>
      <c r="T41" s="10"/>
      <c r="U41" s="10"/>
      <c r="V41" s="10"/>
      <c r="W41" s="10"/>
      <c r="X41" s="239"/>
    </row>
    <row r="42" spans="1:24" x14ac:dyDescent="0.15">
      <c r="A42" s="239"/>
      <c r="B42" s="46"/>
      <c r="C42" s="36"/>
      <c r="I42" s="11"/>
      <c r="J42" s="11"/>
      <c r="K42" s="11"/>
      <c r="L42" s="11"/>
      <c r="M42" s="10"/>
      <c r="N42" s="10"/>
      <c r="O42" s="10"/>
      <c r="P42" s="10"/>
      <c r="Q42" s="10"/>
      <c r="R42" s="10"/>
      <c r="S42" s="10"/>
      <c r="T42" s="10"/>
      <c r="U42" s="10"/>
      <c r="V42" s="10"/>
      <c r="W42" s="10"/>
      <c r="X42" s="239"/>
    </row>
    <row r="43" spans="1:24" ht="12.75" customHeight="1" x14ac:dyDescent="0.15">
      <c r="A43" s="239"/>
      <c r="B43" s="46"/>
      <c r="C43" s="9"/>
      <c r="D43" s="11"/>
      <c r="E43" s="11"/>
      <c r="F43" s="11"/>
      <c r="G43" s="11"/>
      <c r="H43" s="11"/>
      <c r="I43" s="11"/>
      <c r="J43" s="11"/>
      <c r="K43" s="11"/>
      <c r="L43" s="11"/>
      <c r="M43" s="10"/>
      <c r="N43" s="10"/>
      <c r="O43" s="10"/>
      <c r="P43" s="10"/>
      <c r="Q43" s="10"/>
      <c r="R43" s="10"/>
      <c r="S43" s="10"/>
      <c r="T43" s="10"/>
      <c r="U43" s="10"/>
      <c r="V43" s="10"/>
      <c r="W43" s="10"/>
      <c r="X43" s="239"/>
    </row>
    <row r="44" spans="1:24" x14ac:dyDescent="0.15">
      <c r="A44" s="239"/>
      <c r="B44" s="244" t="s">
        <v>64</v>
      </c>
      <c r="C44" s="244"/>
      <c r="D44" s="244"/>
      <c r="E44" s="244"/>
      <c r="F44" s="244"/>
      <c r="G44" s="244"/>
      <c r="H44" s="244"/>
      <c r="I44" s="11"/>
      <c r="J44" s="11"/>
      <c r="K44" s="11"/>
      <c r="L44" s="11"/>
      <c r="M44" s="10"/>
      <c r="N44" s="10"/>
      <c r="O44" s="10"/>
      <c r="P44" s="10"/>
      <c r="Q44" s="10"/>
      <c r="R44" s="10"/>
      <c r="S44" s="10"/>
      <c r="T44" s="10"/>
      <c r="U44" s="10"/>
      <c r="V44" s="10"/>
      <c r="W44" s="10"/>
      <c r="X44" s="239"/>
    </row>
    <row r="45" spans="1:24" x14ac:dyDescent="0.15">
      <c r="A45" s="239"/>
      <c r="B45" s="97" t="s">
        <v>19</v>
      </c>
      <c r="C45" s="39"/>
      <c r="D45" s="11"/>
      <c r="E45" s="11"/>
      <c r="F45" s="11"/>
      <c r="G45" s="11"/>
      <c r="H45" s="11"/>
      <c r="I45" s="11"/>
      <c r="J45" s="11"/>
      <c r="K45" s="11"/>
      <c r="L45" s="11"/>
      <c r="M45" s="10"/>
      <c r="N45" s="10"/>
      <c r="O45" s="10"/>
      <c r="P45" s="10"/>
      <c r="Q45" s="10"/>
      <c r="R45" s="10"/>
      <c r="S45" s="10"/>
      <c r="T45" s="10"/>
      <c r="U45" s="10"/>
      <c r="V45" s="10"/>
      <c r="W45" s="10"/>
      <c r="X45" s="239"/>
    </row>
    <row r="46" spans="1:24" x14ac:dyDescent="0.15">
      <c r="A46" s="239"/>
      <c r="B46" s="97" t="s">
        <v>20</v>
      </c>
      <c r="C46" s="40"/>
      <c r="D46" s="11"/>
      <c r="E46" s="11"/>
      <c r="F46" s="11"/>
      <c r="G46" s="11"/>
      <c r="H46" s="11"/>
      <c r="I46" s="11"/>
      <c r="J46" s="11"/>
      <c r="K46" s="11"/>
      <c r="L46" s="11"/>
      <c r="M46" s="10"/>
      <c r="N46" s="10"/>
      <c r="O46" s="10"/>
      <c r="P46" s="10"/>
      <c r="Q46" s="10"/>
      <c r="R46" s="10"/>
      <c r="S46" s="10"/>
      <c r="T46" s="10"/>
      <c r="U46" s="10"/>
      <c r="V46" s="10"/>
      <c r="W46" s="10"/>
      <c r="X46" s="239"/>
    </row>
    <row r="47" spans="1:24" x14ac:dyDescent="0.15">
      <c r="A47" s="239"/>
      <c r="B47" s="97" t="s">
        <v>29</v>
      </c>
      <c r="C47" s="40"/>
      <c r="D47" s="11"/>
      <c r="E47" s="11"/>
      <c r="F47" s="11"/>
      <c r="G47" s="11"/>
      <c r="H47" s="11"/>
      <c r="I47" s="11"/>
      <c r="J47" s="11"/>
      <c r="K47" s="11"/>
      <c r="L47" s="11"/>
      <c r="M47" s="10"/>
      <c r="N47" s="10"/>
      <c r="O47" s="10"/>
      <c r="P47" s="10"/>
      <c r="Q47" s="10"/>
      <c r="R47" s="10"/>
      <c r="S47" s="10"/>
      <c r="T47" s="10"/>
      <c r="U47" s="10"/>
      <c r="V47" s="10"/>
      <c r="W47" s="10"/>
      <c r="X47" s="239"/>
    </row>
    <row r="48" spans="1:24" x14ac:dyDescent="0.15">
      <c r="A48" s="239"/>
      <c r="B48" s="97" t="s">
        <v>30</v>
      </c>
      <c r="C48" s="40"/>
      <c r="D48" s="11"/>
      <c r="E48" s="11"/>
      <c r="F48" s="11"/>
      <c r="G48" s="11"/>
      <c r="H48" s="11"/>
      <c r="I48" s="11"/>
      <c r="J48" s="11"/>
      <c r="K48" s="11"/>
      <c r="L48" s="11"/>
      <c r="M48" s="10"/>
      <c r="N48" s="10"/>
      <c r="O48" s="10"/>
      <c r="P48" s="10"/>
      <c r="Q48" s="10"/>
      <c r="R48" s="10"/>
      <c r="S48" s="10"/>
      <c r="T48" s="10"/>
      <c r="U48" s="10"/>
      <c r="V48" s="10"/>
      <c r="W48" s="10"/>
      <c r="X48" s="239"/>
    </row>
    <row r="49" spans="1:24" x14ac:dyDescent="0.15">
      <c r="A49" s="239"/>
      <c r="B49" s="97" t="s">
        <v>31</v>
      </c>
      <c r="C49" s="40"/>
      <c r="D49" s="11"/>
      <c r="E49" s="11"/>
      <c r="F49" s="11"/>
      <c r="G49" s="11"/>
      <c r="H49" s="11"/>
      <c r="I49" s="11"/>
      <c r="J49" s="11"/>
      <c r="K49" s="11"/>
      <c r="L49" s="11"/>
      <c r="M49" s="10"/>
      <c r="N49" s="10"/>
      <c r="O49" s="10"/>
      <c r="P49" s="10"/>
      <c r="Q49" s="10"/>
      <c r="R49" s="10"/>
      <c r="S49" s="10"/>
      <c r="T49" s="10"/>
      <c r="U49" s="10"/>
      <c r="V49" s="10"/>
      <c r="W49" s="10"/>
      <c r="X49" s="239"/>
    </row>
    <row r="50" spans="1:24" x14ac:dyDescent="0.15">
      <c r="A50" s="239"/>
      <c r="B50" s="97" t="s">
        <v>32</v>
      </c>
      <c r="C50" s="40"/>
      <c r="D50" s="11"/>
      <c r="E50" s="11"/>
      <c r="F50" s="11"/>
      <c r="G50" s="11"/>
      <c r="H50" s="11"/>
      <c r="I50" s="11"/>
      <c r="J50" s="11"/>
      <c r="K50" s="11"/>
      <c r="L50" s="11"/>
      <c r="M50" s="10"/>
      <c r="N50" s="10"/>
      <c r="O50" s="10"/>
      <c r="P50" s="10"/>
      <c r="Q50" s="10"/>
      <c r="R50" s="10"/>
      <c r="S50" s="10"/>
      <c r="T50" s="10"/>
      <c r="U50" s="10"/>
      <c r="V50" s="10"/>
      <c r="W50" s="10"/>
      <c r="X50" s="239"/>
    </row>
    <row r="51" spans="1:24" x14ac:dyDescent="0.15">
      <c r="A51" s="239"/>
      <c r="B51" s="97" t="s">
        <v>33</v>
      </c>
      <c r="C51" s="40"/>
      <c r="D51" s="11"/>
      <c r="E51" s="11"/>
      <c r="F51" s="11"/>
      <c r="G51" s="11"/>
      <c r="H51" s="11"/>
      <c r="I51" s="11"/>
      <c r="J51" s="11"/>
      <c r="K51" s="11"/>
      <c r="L51" s="11"/>
      <c r="M51" s="10"/>
      <c r="N51" s="10"/>
      <c r="O51" s="10"/>
      <c r="P51" s="10"/>
      <c r="Q51" s="10"/>
      <c r="R51" s="10"/>
      <c r="S51" s="10"/>
      <c r="T51" s="10"/>
      <c r="U51" s="10"/>
      <c r="V51" s="10"/>
      <c r="W51" s="10"/>
      <c r="X51" s="239"/>
    </row>
    <row r="52" spans="1:24" x14ac:dyDescent="0.15">
      <c r="A52" s="239"/>
      <c r="B52" s="97" t="s">
        <v>25</v>
      </c>
      <c r="C52" s="40"/>
      <c r="D52" s="11"/>
      <c r="E52" s="11"/>
      <c r="F52" s="11"/>
      <c r="G52" s="11"/>
      <c r="H52" s="11"/>
      <c r="I52" s="11"/>
      <c r="J52" s="11"/>
      <c r="K52" s="11"/>
      <c r="L52" s="11"/>
      <c r="M52" s="10"/>
      <c r="N52" s="10"/>
      <c r="O52" s="10"/>
      <c r="P52" s="10"/>
      <c r="Q52" s="10"/>
      <c r="R52" s="10"/>
      <c r="S52" s="10"/>
      <c r="T52" s="10"/>
      <c r="U52" s="10"/>
      <c r="V52" s="10"/>
      <c r="W52" s="10"/>
      <c r="X52" s="239"/>
    </row>
    <row r="53" spans="1:24" x14ac:dyDescent="0.15">
      <c r="A53" s="239"/>
      <c r="B53" s="97" t="s">
        <v>24</v>
      </c>
      <c r="C53" s="40"/>
      <c r="D53" s="11"/>
      <c r="E53" s="11"/>
      <c r="F53" s="11"/>
      <c r="G53" s="11"/>
      <c r="H53" s="11"/>
      <c r="I53" s="11"/>
      <c r="J53" s="11"/>
      <c r="K53" s="11"/>
      <c r="L53" s="11"/>
      <c r="M53" s="10"/>
      <c r="N53" s="10"/>
      <c r="O53" s="10"/>
      <c r="P53" s="10"/>
      <c r="Q53" s="10"/>
      <c r="R53" s="10"/>
      <c r="S53" s="10"/>
      <c r="T53" s="10"/>
      <c r="U53" s="10"/>
      <c r="V53" s="10"/>
      <c r="W53" s="10"/>
      <c r="X53" s="239"/>
    </row>
    <row r="54" spans="1:24" x14ac:dyDescent="0.15">
      <c r="A54" s="239"/>
      <c r="B54" s="97" t="s">
        <v>21</v>
      </c>
      <c r="C54" s="40"/>
      <c r="D54" s="11"/>
      <c r="E54" s="11"/>
      <c r="F54" s="11"/>
      <c r="G54" s="11"/>
      <c r="H54" s="11"/>
      <c r="I54" s="11"/>
      <c r="J54" s="11"/>
      <c r="K54" s="11"/>
      <c r="L54" s="11"/>
      <c r="M54" s="10"/>
      <c r="N54" s="10"/>
      <c r="O54" s="10"/>
      <c r="P54" s="10"/>
      <c r="Q54" s="10"/>
      <c r="R54" s="10"/>
      <c r="S54" s="10"/>
      <c r="T54" s="10"/>
      <c r="U54" s="10"/>
      <c r="V54" s="10"/>
      <c r="W54" s="10"/>
      <c r="X54" s="239"/>
    </row>
  </sheetData>
  <sheetProtection selectLockedCells="1"/>
  <mergeCells count="6">
    <mergeCell ref="A1:A54"/>
    <mergeCell ref="B1:C1"/>
    <mergeCell ref="X1:X54"/>
    <mergeCell ref="C40:R40"/>
    <mergeCell ref="C41:F41"/>
    <mergeCell ref="B44:H44"/>
  </mergeCells>
  <hyperlinks>
    <hyperlink ref="C41" r:id="rId1" xr:uid="{00000000-0004-0000-0300-000000000000}"/>
  </hyperlinks>
  <pageMargins left="0.75" right="0.25" top="1" bottom="1" header="0.5" footer="0.5"/>
  <pageSetup orientation="portrait" horizontalDpi="4294967293" r:id="rId2"/>
  <headerFooter alignWithMargins="0">
    <oddHeader>&amp;C&amp;"Arial,Bold"&amp;14EagleRequiredTrax&amp;"Arial,Regular"&amp;10
&amp;"Arial,Bold"&amp;12Camping Merit Badge - &amp;D</oddHeader>
  </headerFooter>
  <drawing r:id="rId3"/>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indexed="29"/>
  </sheetPr>
  <dimension ref="A1:AV180"/>
  <sheetViews>
    <sheetView showGridLines="0" view="pageBreakPreview" zoomScaleNormal="85" zoomScaleSheetLayoutView="100" zoomScalePageLayoutView="55" workbookViewId="0" xr3:uid="{FB84E6B5-2F03-524A-B55D-05F6A9FA1888}">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(2014)'!U3="", "", 'Camping (2014)'!U3)</f>
        <v/>
      </c>
      <c r="H3" s="63"/>
      <c r="I3" s="63"/>
      <c r="J3" s="297">
        <f>'Citizenship in the World'!B3</f>
        <v>1</v>
      </c>
      <c r="K3" s="296" t="str">
        <f>'Citizenship in the World'!C3</f>
        <v>Explain what citizenship in the world means to you and what you think it takes to be a good world citizen.</v>
      </c>
      <c r="L3" s="298" t="str">
        <f>IF('Citizenship in the World'!U3="","",'Citizenship in the World'!U3)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IF(Cooking!U3="","",Cooking!U3)</f>
        <v/>
      </c>
      <c r="R3" s="63"/>
      <c r="S3" s="63"/>
      <c r="T3" s="184">
        <f>'Emergency Prepedness'!B3</f>
        <v>1</v>
      </c>
      <c r="U3" s="183" t="str">
        <f>'Emergency Prepedness'!C3</f>
        <v>Earn the First Aid merit badge.</v>
      </c>
      <c r="V3" s="185" t="str">
        <f>IF('Emergency Prepedness'!U3="","",'Emergency Prepedness'!U3)</f>
        <v/>
      </c>
      <c r="W3" s="63"/>
      <c r="X3" s="63"/>
      <c r="Y3" s="184" t="str">
        <f>'Environmental Science'!B45</f>
        <v>G3</v>
      </c>
      <c r="Z3" s="183" t="str">
        <f>'Environmental Science'!C45</f>
        <v>Hive a swarm OR divide at least one colony of honey bees.  Explain how a hive is constructed.</v>
      </c>
      <c r="AA3" s="185" t="str">
        <f>IF('Environmental Science'!U45="","",'Environmental Science'!U45)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(2016)'!U3="","",'Hiking (2016)'!U3)</f>
        <v/>
      </c>
      <c r="AG3" s="63"/>
      <c r="AH3" s="63"/>
      <c r="AI3" s="186" t="str">
        <f>'Personal Management'!B3</f>
        <v>1a.</v>
      </c>
      <c r="AJ3" s="183" t="str">
        <f>'Personal Management'!C3</f>
        <v>Choose an item that your family might want to purchase that is considered a major expense.</v>
      </c>
      <c r="AK3" s="187" t="str">
        <f>IF('Personal Management'!U3="","",'Personal Management'!U3)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Prepedness'!U4="","",'Emergency Prepedness'!U4)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Science'!U46="","",'Environmental Science'!U46)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Management'!U4="","",'Personal Management'!U4)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(2014)'!U4="", "", 'Camping (2014)'!U4)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World'!U4="","",'Citizenship in the World'!U4)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(2016)'!U4="","",'Hiking (2016)'!U4)</f>
        <v/>
      </c>
      <c r="AG5" s="63"/>
      <c r="AH5" s="63"/>
      <c r="AI5" s="186" t="str">
        <f>'Personal Management'!B5</f>
        <v>i</v>
      </c>
      <c r="AJ5" s="188" t="str">
        <f>'Personal Management'!C5</f>
        <v>Discuss the plan with your merit badge counselor.</v>
      </c>
      <c r="AK5" s="187" t="str">
        <f>IF('Personal Management'!U5="","",'Personal Management'!U5)</f>
        <v/>
      </c>
      <c r="AL5" s="63"/>
      <c r="AM5" s="63"/>
      <c r="AN5" s="291"/>
      <c r="AO5" s="290"/>
      <c r="AP5" s="292"/>
      <c r="AQ5" s="63"/>
    </row>
    <row r="6" spans="1:43" ht="12.75" customHeight="1" x14ac:dyDescent="0.15">
      <c r="A6" s="71" t="s">
        <v>80</v>
      </c>
      <c r="B6" s="178" t="s">
        <v>15</v>
      </c>
      <c r="C6" s="72" t="str">
        <f>'Camping (2014)'!U2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IF(Cooking!U4="","",Cooking!U4)</f>
        <v/>
      </c>
      <c r="R6" s="78"/>
      <c r="S6" s="78"/>
      <c r="T6" s="184" t="str">
        <f>'Emergency Prepedness'!B5</f>
        <v>i</v>
      </c>
      <c r="U6" s="188" t="str">
        <f>'Emergency Prepedness'!C5</f>
        <v>Prepare for emergency situations.</v>
      </c>
      <c r="V6" s="185" t="str">
        <f>IF('Emergency Prepedness'!U5="","",'Emergency Prepedness'!U5)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Science'!U47="","",'Environmental Science'!U47)</f>
        <v/>
      </c>
      <c r="AB6" s="78"/>
      <c r="AC6" s="78"/>
      <c r="AD6" s="291"/>
      <c r="AE6" s="290"/>
      <c r="AF6" s="292"/>
      <c r="AG6" s="78"/>
      <c r="AH6" s="78"/>
      <c r="AI6" s="186" t="str">
        <f>'Personal Management'!B6</f>
        <v>ii</v>
      </c>
      <c r="AJ6" s="188" t="str">
        <f>'Personal Management'!C6</f>
        <v>Discuss the plan with your family.</v>
      </c>
      <c r="AK6" s="187" t="str">
        <f>IF('Personal Management'!U6="","",'Personal Management'!U6)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Community'!U2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Prepedness'!U6="","",'Emergency Prepedness'!U6)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Management'!U7="","",'Personal Management'!U7)</f>
        <v/>
      </c>
      <c r="AL7" s="78"/>
      <c r="AM7" s="78"/>
      <c r="AN7" s="291"/>
      <c r="AO7" s="315"/>
      <c r="AP7" s="292"/>
      <c r="AQ7" s="78"/>
    </row>
    <row r="8" spans="1:43" ht="12.75" customHeight="1" x14ac:dyDescent="0.15">
      <c r="A8" s="71" t="s">
        <v>76</v>
      </c>
      <c r="B8" s="178" t="s">
        <v>35</v>
      </c>
      <c r="C8" s="72" t="str">
        <f>'Citizenship in the Nation'!U2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(2014)'!U5="", "", 'Camping (2014)'!U5)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World'!U5="","",'Citizenship in the World'!U5)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IF(Cooking!U5="","",Cooking!U5)</f>
        <v/>
      </c>
      <c r="R8" s="78"/>
      <c r="S8" s="78"/>
      <c r="T8" s="184" t="str">
        <f>'Emergency Prepedness'!B7</f>
        <v>iii</v>
      </c>
      <c r="U8" s="188" t="str">
        <f>'Emergency Prepedness'!C7</f>
        <v>Recover from emergency situations.</v>
      </c>
      <c r="V8" s="185" t="str">
        <f>IF('Emergency Prepedness'!U7="","",'Emergency Prepedness'!U7)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(2016)'!U5="","",'Hiking (2016)'!U5)</f>
        <v/>
      </c>
      <c r="AG8" s="78"/>
      <c r="AH8" s="78"/>
      <c r="AI8" s="186" t="str">
        <f>'Personal Management'!B8</f>
        <v>1c</v>
      </c>
      <c r="AJ8" s="183" t="str">
        <f>'Personal Management'!C8</f>
        <v>Develop a written shopping strategy for the purchase identified in requirement 1a.</v>
      </c>
      <c r="AK8" s="187" t="str">
        <f>IF('Personal Management'!U8="","",'Personal Management'!U8)</f>
        <v/>
      </c>
      <c r="AL8" s="78"/>
      <c r="AM8" s="78"/>
      <c r="AN8" s="291"/>
      <c r="AO8" s="315"/>
      <c r="AP8" s="292"/>
      <c r="AQ8" s="78"/>
    </row>
    <row r="9" spans="1:43" ht="12.75" customHeight="1" x14ac:dyDescent="0.15">
      <c r="A9" s="71" t="s">
        <v>81</v>
      </c>
      <c r="B9" s="178" t="s">
        <v>38</v>
      </c>
      <c r="C9" s="72" t="str">
        <f>'Citizenship in the World'!U2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Prepedness'!U8="","",'Emergency Prepedness'!U8)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Management'!U9="","",'Personal Management'!U9)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Communication!U2</f>
        <v/>
      </c>
      <c r="D10" s="78"/>
      <c r="E10" s="304">
        <f>'Camping (2014)'!B6</f>
        <v>3</v>
      </c>
      <c r="F10" s="300" t="str">
        <f>'Camping (2014)'!C6</f>
        <v>Make a written plan for an overnight trek and show how to get to your camping spot using a topographical map and either a compass OR GPS receiver.</v>
      </c>
      <c r="G10" s="302" t="str">
        <f>IF('Camping (2014)'!U6="", "", 'Camping (2014)'!U6)</f>
        <v/>
      </c>
      <c r="H10" s="78"/>
      <c r="I10" s="78"/>
      <c r="J10" s="297"/>
      <c r="K10" s="296"/>
      <c r="L10" s="298"/>
      <c r="N10" s="78"/>
      <c r="O10" s="313" t="str">
        <f>Cooking!B6</f>
        <v>1d</v>
      </c>
      <c r="P10" s="290" t="str">
        <f>Cooking!C6</f>
        <v>Describe the following food-related illnesses and tell what you can do to help prevent each from happening:</v>
      </c>
      <c r="Q10" s="314" t="str">
        <f>IF(Cooking!U6="","",Cooking!U6)</f>
        <v/>
      </c>
      <c r="R10" s="78"/>
      <c r="S10" s="78"/>
      <c r="T10" s="184" t="str">
        <f>'Emergency Prepedness'!B9</f>
        <v>v</v>
      </c>
      <c r="U10" s="188" t="str">
        <f>'Emergency Prepedness'!C9</f>
        <v>Mitigate losses in emergency situations.</v>
      </c>
      <c r="V10" s="185" t="str">
        <f>IF('Emergency Prepedness'!U9="","",'Emergency Prepedness'!U9)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Science'!U48="","",'Environmental Science'!U48)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Management'!U10="","",'Personal Management'!U10)</f>
        <v/>
      </c>
      <c r="AL10" s="78"/>
      <c r="AM10" s="78"/>
      <c r="AN10" s="291"/>
      <c r="AO10" s="315"/>
      <c r="AP10" s="292"/>
      <c r="AQ10" s="78"/>
    </row>
    <row r="11" spans="1:43" ht="12.75" customHeight="1" x14ac:dyDescent="0.15">
      <c r="A11" s="71" t="s">
        <v>3</v>
      </c>
      <c r="B11" s="178" t="s">
        <v>808</v>
      </c>
      <c r="C11" s="72" t="str">
        <f>Cooking!U2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World'!U6="","",'Citizenship in the World'!U6)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Prepedness'!U10="","",'Emergency Prepedness'!U10)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(2016)'!U6="","",'Hiking (2016)'!U6)</f>
        <v/>
      </c>
      <c r="AG11" s="78"/>
      <c r="AH11" s="78"/>
      <c r="AI11" s="291"/>
      <c r="AJ11" s="315"/>
      <c r="AK11" s="292"/>
      <c r="AL11" s="78"/>
      <c r="AM11" s="78"/>
      <c r="AN11" s="291"/>
      <c r="AO11" s="315"/>
      <c r="AP11" s="292"/>
      <c r="AQ11" s="78"/>
    </row>
    <row r="12" spans="1:43" ht="12.75" customHeight="1" x14ac:dyDescent="0.15">
      <c r="A12" s="71" t="s">
        <v>85</v>
      </c>
      <c r="B12" s="178" t="s">
        <v>26</v>
      </c>
      <c r="C12" s="72" t="str">
        <f>Cycling!U2</f>
        <v/>
      </c>
      <c r="D12" s="78"/>
      <c r="E12" s="297" t="str">
        <f>'Camping (2014)'!B7</f>
        <v>4a</v>
      </c>
      <c r="F12" s="296" t="str">
        <f>'Camping (2014)'!C7</f>
        <v>Make a duty roster showing how your patrol is organized for an actual overnight campout.  List assignments for each member.</v>
      </c>
      <c r="G12" s="298" t="str">
        <f>IF('Camping (2014)'!U7="", "", 'Camping (2014)'!U7)</f>
        <v/>
      </c>
      <c r="H12" s="78"/>
      <c r="I12" s="78"/>
      <c r="J12" s="297"/>
      <c r="K12" s="296"/>
      <c r="L12" s="298"/>
      <c r="N12" s="78"/>
      <c r="O12" s="313"/>
      <c r="P12" s="188" t="str">
        <f>Cooking!C7</f>
        <v>1) Salmonella</v>
      </c>
      <c r="Q12" s="185" t="str">
        <f>IF(Cooking!U7="","",Cooking!U7)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Prepedness'!U2</f>
        <v/>
      </c>
      <c r="D13" s="78"/>
      <c r="E13" s="297"/>
      <c r="F13" s="296"/>
      <c r="G13" s="298"/>
      <c r="H13" s="78"/>
      <c r="I13" s="78"/>
      <c r="J13" s="190">
        <f>'Citizenship in the World'!B7</f>
        <v>4</v>
      </c>
      <c r="K13" s="189" t="str">
        <f>'Citizenship in the World'!C7</f>
        <v>Do TWO of the following</v>
      </c>
      <c r="L13" s="191" t="str">
        <f>IF('Citizenship in the World'!U7="","",'Citizenship in the World'!U7)</f>
        <v/>
      </c>
      <c r="N13" s="78"/>
      <c r="O13" s="313"/>
      <c r="P13" s="188" t="str">
        <f>Cooking!C8</f>
        <v>2) Staphylococcal aureus (staph)</v>
      </c>
      <c r="Q13" s="185" t="str">
        <f>IF(Cooking!U8="","",Cooking!U8)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Management'!U11="","",'Personal Management'!U11)</f>
        <v/>
      </c>
      <c r="AL13" s="78"/>
      <c r="AM13" s="78"/>
      <c r="AN13" s="291"/>
      <c r="AO13" s="315"/>
      <c r="AP13" s="292"/>
      <c r="AQ13" s="78"/>
    </row>
    <row r="14" spans="1:43" ht="12.75" customHeight="1" x14ac:dyDescent="0.15">
      <c r="A14" s="71" t="s">
        <v>97</v>
      </c>
      <c r="B14" s="178" t="s">
        <v>28</v>
      </c>
      <c r="C14" s="72" t="str">
        <f>'Environmental Science'!U2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(2014)'!U8="", "", 'Camping (2014)'!U8)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World'!U8="","",'Citizenship in the World'!U8)</f>
        <v/>
      </c>
      <c r="N14" s="78"/>
      <c r="O14" s="313"/>
      <c r="P14" s="188" t="str">
        <f>Cooking!C9</f>
        <v>3) Escherichia coli (E. coli)</v>
      </c>
      <c r="Q14" s="185" t="str">
        <f>IF(Cooking!U9="","",Cooking!U9)</f>
        <v/>
      </c>
      <c r="R14" s="78"/>
      <c r="S14" s="78"/>
      <c r="T14" s="184" t="str">
        <f>'Emergency Prepedness'!B11</f>
        <v>i</v>
      </c>
      <c r="U14" s="188" t="str">
        <f>'Emergency Prepedness'!C11</f>
        <v>Home kitchen fire.</v>
      </c>
      <c r="V14" s="185" t="str">
        <f>IF('Emergency Prepedness'!U11="","",'Emergency Prepedness'!U11)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Life'!U2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World'!U9="","",'Citizenship in the World'!U9)</f>
        <v/>
      </c>
      <c r="N15" s="78"/>
      <c r="O15" s="313"/>
      <c r="P15" s="188" t="str">
        <f>Cooking!C10</f>
        <v>4) Clostridium botulinum (Botulism)</v>
      </c>
      <c r="Q15" s="185" t="str">
        <f>IF(Cooking!U10="","",Cooking!U10)</f>
        <v/>
      </c>
      <c r="R15" s="78"/>
      <c r="S15" s="78"/>
      <c r="T15" s="184" t="str">
        <f>'Emergency Prepedness'!B12</f>
        <v>ii</v>
      </c>
      <c r="U15" s="188" t="str">
        <f>'Emergency Prepedness'!C12</f>
        <v>Home basement/storage room/garage fire.</v>
      </c>
      <c r="V15" s="185" t="str">
        <f>IF('Emergency Prepedness'!U12="","",'Emergency Prepedness'!U12)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(2016)'!U7="","",'Hiking (2016)'!U7)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Aid'!U2</f>
        <v/>
      </c>
      <c r="D16" s="78"/>
      <c r="E16" s="297" t="str">
        <f>'Camping (2014)'!B9</f>
        <v>5a</v>
      </c>
      <c r="F16" s="296" t="str">
        <f>'Camping (2014)'!C9</f>
        <v>Prepare a list of clothing you would need for overnight campouts in both warm and cold weather.  Explain the term "layering".</v>
      </c>
      <c r="G16" s="298" t="str">
        <f>IF('Camping (2014)'!U9="", "", 'Camping (2014)'!U9)</f>
        <v/>
      </c>
      <c r="H16" s="78"/>
      <c r="I16" s="78"/>
      <c r="J16" s="297"/>
      <c r="K16" s="306"/>
      <c r="L16" s="298"/>
      <c r="N16" s="78"/>
      <c r="O16" s="313"/>
      <c r="P16" s="188" t="str">
        <f>Cooking!C11</f>
        <v>5) Campylobacter jejuni</v>
      </c>
      <c r="Q16" s="185" t="str">
        <f>IF(Cooking!U11="","",Cooking!U11)</f>
        <v/>
      </c>
      <c r="R16" s="78"/>
      <c r="S16" s="78"/>
      <c r="T16" s="184" t="str">
        <f>'Emergency Prepedness'!B13</f>
        <v>iii</v>
      </c>
      <c r="U16" s="188" t="str">
        <f>'Emergency Prepedness'!C13</f>
        <v>Explosion in the home.</v>
      </c>
      <c r="V16" s="185" t="str">
        <f>IF('Emergency Prepedness'!U13="","",'Emergency Prepedness'!U13)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Science'!U49="","",'Environmental Science'!U49)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(2016)'!U2</f>
        <v/>
      </c>
      <c r="D17" s="63"/>
      <c r="E17" s="297"/>
      <c r="F17" s="296"/>
      <c r="G17" s="298"/>
      <c r="H17" s="63"/>
      <c r="I17" s="63"/>
      <c r="J17" s="297"/>
      <c r="K17" s="306"/>
      <c r="L17" s="298"/>
      <c r="N17" s="63"/>
      <c r="O17" s="313"/>
      <c r="P17" s="188" t="str">
        <f>Cooking!C12</f>
        <v>6) Hepatitis</v>
      </c>
      <c r="Q17" s="185" t="str">
        <f>IF(Cooking!U12="","",Cooking!U12)</f>
        <v/>
      </c>
      <c r="R17" s="63"/>
      <c r="S17" s="63"/>
      <c r="T17" s="184" t="str">
        <f>'Emergency Prepedness'!B14</f>
        <v>iv</v>
      </c>
      <c r="U17" s="188" t="str">
        <f>'Emergency Prepedness'!C14</f>
        <v>Automobile crash.</v>
      </c>
      <c r="V17" s="185" t="str">
        <f>IF('Emergency Prepedness'!U14="","",'Emergency Prepedness'!U14)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Management'!U12="","",'Personal Management'!U12)</f>
        <v/>
      </c>
      <c r="AL17" s="63"/>
      <c r="AM17" s="63"/>
      <c r="AN17" s="291"/>
      <c r="AO17" s="315"/>
      <c r="AP17" s="292"/>
      <c r="AQ17" s="63"/>
    </row>
    <row r="18" spans="1:48" ht="12.75" customHeight="1" x14ac:dyDescent="0.15">
      <c r="A18" s="71" t="s">
        <v>92</v>
      </c>
      <c r="B18" s="178" t="s">
        <v>22</v>
      </c>
      <c r="C18" s="72" t="str">
        <f>Lifesaving!U2</f>
        <v/>
      </c>
      <c r="D18" s="63"/>
      <c r="E18" s="297" t="str">
        <f>'Camping (2014)'!B10</f>
        <v>5b</v>
      </c>
      <c r="F18" s="296" t="str">
        <f>'Camping (2014)'!C10</f>
        <v>Discuss the footwear for different kinds of weather and how the right footwear is important for protecting your feet.</v>
      </c>
      <c r="G18" s="298" t="str">
        <f>IF('Camping (2014)'!U10="", "", 'Camping (2014)'!U10)</f>
        <v/>
      </c>
      <c r="H18" s="63"/>
      <c r="I18" s="63"/>
      <c r="J18" s="297"/>
      <c r="K18" s="306"/>
      <c r="L18" s="298"/>
      <c r="N18" s="63"/>
      <c r="O18" s="313"/>
      <c r="P18" s="188" t="str">
        <f>Cooking!C13</f>
        <v>7) Listeria monocytogenes</v>
      </c>
      <c r="Q18" s="185" t="str">
        <f>IF(Cooking!U13="","",Cooking!U13)</f>
        <v/>
      </c>
      <c r="R18" s="63"/>
      <c r="S18" s="63"/>
      <c r="T18" s="184" t="str">
        <f>'Emergency Prepedness'!B15</f>
        <v>v</v>
      </c>
      <c r="U18" s="188" t="str">
        <f>'Emergency Prepedness'!C15</f>
        <v>Food-borne disease (food poisoning).</v>
      </c>
      <c r="V18" s="185" t="str">
        <f>IF('Emergency Prepedness'!U15="","",'Emergency Prepedness'!U15)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Science'!U50="","",'Environmental Science'!U50)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(2016)'!U8="","",'Hiking (2016)'!U8)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Fitness'!U2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World'!U10="","",'Citizenship in the World'!U10)</f>
        <v/>
      </c>
      <c r="N19" s="63"/>
      <c r="O19" s="313"/>
      <c r="P19" s="188" t="str">
        <f>Cooking!C14</f>
        <v>8) Cryptosporidium</v>
      </c>
      <c r="Q19" s="185" t="str">
        <f>IF(Cooking!U14="","",Cooking!U14)</f>
        <v/>
      </c>
      <c r="R19" s="63"/>
      <c r="S19" s="63"/>
      <c r="T19" s="184" t="str">
        <f>'Emergency Prepedness'!B16</f>
        <v>vi</v>
      </c>
      <c r="U19" s="188" t="str">
        <f>'Emergency Prepedness'!C16</f>
        <v>Fire or explosion in a public place.</v>
      </c>
      <c r="V19" s="185" t="str">
        <f>IF('Emergency Prepedness'!U16="","",'Emergency Prepedness'!U16)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Management'!U2</f>
        <v/>
      </c>
      <c r="D20" s="63"/>
      <c r="E20" s="190" t="str">
        <f>'Camping (2014)'!B11</f>
        <v>5c</v>
      </c>
      <c r="F20" s="189" t="str">
        <f>'Camping (2014)'!C11</f>
        <v>Explain the proper care and storage of camping equipment.</v>
      </c>
      <c r="G20" s="191" t="str">
        <f>IF('Camping (2014)'!U11="", "", 'Camping (2014)'!U11)</f>
        <v/>
      </c>
      <c r="H20" s="63"/>
      <c r="I20" s="63"/>
      <c r="J20" s="297"/>
      <c r="K20" s="306"/>
      <c r="L20" s="298"/>
      <c r="N20" s="63"/>
      <c r="O20" s="313"/>
      <c r="P20" s="188" t="str">
        <f>Cooking!C15</f>
        <v>9) Norovirus</v>
      </c>
      <c r="Q20" s="185" t="str">
        <f>IF(Cooking!U15="","",Cooking!U15)</f>
        <v/>
      </c>
      <c r="R20" s="63"/>
      <c r="S20" s="63"/>
      <c r="T20" s="184" t="str">
        <f>'Emergency Prepedness'!B17</f>
        <v>vii</v>
      </c>
      <c r="U20" s="188" t="str">
        <f>'Emergency Prepedness'!C17</f>
        <v>Vehicle stalled in the desert.</v>
      </c>
      <c r="V20" s="185" t="str">
        <f>IF('Emergency Prepedness'!U17="","",'Emergency Prepedness'!U17)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Management'!U13="","",'Personal Management'!U13)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Sustainability!U2</f>
        <v/>
      </c>
      <c r="D21" s="63"/>
      <c r="E21" s="194" t="str">
        <f>'Camping (2014)'!B12</f>
        <v>5d</v>
      </c>
      <c r="F21" s="192" t="str">
        <f>'Camping (2014)'!C12</f>
        <v>List the outdoor essentials necessary for any campout, and explain why each item is needed.</v>
      </c>
      <c r="G21" s="193" t="str">
        <f>IF('Camping (2014)'!U12="", "", 'Camping (2014)'!U12)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IF(Cooking!U16="","",Cooking!U16)</f>
        <v/>
      </c>
      <c r="R21" s="63"/>
      <c r="S21" s="63"/>
      <c r="T21" s="184" t="str">
        <f>'Emergency Prepedness'!B18</f>
        <v>viii</v>
      </c>
      <c r="U21" s="188" t="str">
        <f>'Emergency Prepedness'!C18</f>
        <v>Vehicle trapped in a blizzard.</v>
      </c>
      <c r="V21" s="185" t="str">
        <f>IF('Emergency Prepedness'!U18="","",'Emergency Prepedness'!U18)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(2016)'!U9="","",'Hiking (2016)'!U9)</f>
        <v/>
      </c>
      <c r="AG21" s="63"/>
      <c r="AH21" s="63"/>
      <c r="AI21" s="186" t="str">
        <f>'Personal Management'!B14</f>
        <v>a</v>
      </c>
      <c r="AJ21" s="188" t="str">
        <f>'Personal Management'!C14</f>
        <v>The emotions you feel when you receive money.</v>
      </c>
      <c r="AK21" s="187" t="str">
        <f>IF('Personal Management'!U14="","",'Personal Management'!U14)</f>
        <v/>
      </c>
      <c r="AL21" s="63"/>
      <c r="AM21" s="63"/>
      <c r="AN21" s="291"/>
      <c r="AO21" s="315"/>
      <c r="AP21" s="292"/>
      <c r="AQ21" s="63"/>
    </row>
    <row r="22" spans="1:48" ht="12.75" customHeight="1" x14ac:dyDescent="0.15">
      <c r="A22" s="71" t="s">
        <v>89</v>
      </c>
      <c r="B22" s="178" t="s">
        <v>88</v>
      </c>
      <c r="C22" s="72" t="str">
        <f>Swimming!U2</f>
        <v/>
      </c>
      <c r="D22" s="73"/>
      <c r="E22" s="297" t="str">
        <f>'Camping (2014)'!B13</f>
        <v>5e</v>
      </c>
      <c r="F22" s="296" t="str">
        <f>'Camping (2014)'!C13</f>
        <v>Present yourself to your Scoutmaster with your pack for inspection.  Be correctly clothed and equipped for an overnight campout.</v>
      </c>
      <c r="G22" s="298" t="str">
        <f>IF('Camping (2014)'!U13="", "", 'Camping (2014)'!U13)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Prepedness'!U19="","",'Emergency Prepedness'!U19)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Management'!U15="","",'Personal Management'!U15)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IF(Cooking!U17="","",Cooking!U17)</f>
        <v/>
      </c>
      <c r="R23" s="74"/>
      <c r="S23" s="74"/>
      <c r="T23" s="184" t="str">
        <f>'Emergency Prepedness'!B20</f>
        <v>x</v>
      </c>
      <c r="U23" s="188" t="str">
        <f>'Emergency Prepedness'!C20</f>
        <v>Mountain/backcountry accident.</v>
      </c>
      <c r="V23" s="185" t="str">
        <f>IF('Emergency Prepedness'!U20="","",'Emergency Prepedness'!U20)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Management'!U16="","",'Personal Management'!U16)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(2014)'!U14="", "", 'Camping (2014)'!U14)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Prepedness'!U21="","",'Emergency Prepedness'!U21)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Life'!U3="","",'Family Life'!U3)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IF(Cooking!U18="","",Cooking!U18)</f>
        <v/>
      </c>
      <c r="R25" s="78"/>
      <c r="S25" s="78"/>
      <c r="T25" s="184" t="str">
        <f>'Emergency Prepedness'!B22</f>
        <v>xii</v>
      </c>
      <c r="U25" s="188" t="str">
        <f>'Emergency Prepedness'!C22</f>
        <v>Gas leak in a home or a building.</v>
      </c>
      <c r="V25" s="185" t="str">
        <f>IF('Emergency Prepedness'!U22="","",'Emergency Prepedness'!U22)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Management'!U17="","",'Personal Management'!U17)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(2014)'!U15="", "", 'Camping (2014)'!U15)</f>
        <v/>
      </c>
      <c r="H26" s="78"/>
      <c r="I26" s="78"/>
      <c r="J26" s="297"/>
      <c r="K26" s="306"/>
      <c r="L26" s="298"/>
      <c r="N26" s="78"/>
      <c r="O26" s="313"/>
      <c r="P26" s="188" t="str">
        <f>Cooking!C19</f>
        <v>2) Vegetables</v>
      </c>
      <c r="Q26" s="185" t="str">
        <f>IF(Cooking!U19="","",Cooking!U19)</f>
        <v/>
      </c>
      <c r="R26" s="78"/>
      <c r="S26" s="78"/>
      <c r="T26" s="184" t="str">
        <f>'Emergency Prepedness'!B23</f>
        <v>xiii</v>
      </c>
      <c r="U26" s="188" t="str">
        <f>'Emergency Prepedness'!C23</f>
        <v>Tornado or hurricane.</v>
      </c>
      <c r="V26" s="185" t="str">
        <f>IF('Emergency Prepedness'!U23="","",'Emergency Prepedness'!U23)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Management'!U18="","",'Personal Management'!U18)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IF(Cooking!U20="","",Cooking!U20)</f>
        <v/>
      </c>
      <c r="R27" s="78"/>
      <c r="S27" s="78"/>
      <c r="T27" s="184" t="str">
        <f>'Emergency Prepedness'!B24</f>
        <v>xiv</v>
      </c>
      <c r="U27" s="188" t="str">
        <f>'Emergency Prepedness'!C24</f>
        <v>Major flood.</v>
      </c>
      <c r="V27" s="185" t="str">
        <f>IF('Emergency Prepedness'!U24="","",'Emergency Prepedness'!U24)</f>
        <v/>
      </c>
      <c r="W27" s="78"/>
      <c r="X27" s="78"/>
      <c r="Y27" s="313">
        <f>'Family Life'!B4</f>
        <v>2</v>
      </c>
      <c r="Z27" s="290" t="str">
        <f>'Family Life'!C4</f>
        <v>List several reasons why you are important to your family and discuss this with your parents or guardians and with your merit badge counselor.</v>
      </c>
      <c r="AA27" s="314" t="str">
        <f>IF('Family Life'!U4="","",'Family Life'!U4)</f>
        <v/>
      </c>
      <c r="AB27" s="78"/>
      <c r="AC27" s="78"/>
      <c r="AD27" s="186" t="str">
        <f>Lifesaving!B3</f>
        <v>1a</v>
      </c>
      <c r="AE27" s="183" t="str">
        <f>Lifesaving!C3</f>
        <v>Complete 2nd Class requirements 5a - 5d, and 1st Class requirements 6a - 6e</v>
      </c>
      <c r="AF27" s="187" t="str">
        <f>IF(Lifesaving!U3="","",Lifesaving!U3)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(2014)'!U16="", "", 'Camping (2014)'!U16)</f>
        <v/>
      </c>
      <c r="H28" s="78"/>
      <c r="I28" s="78"/>
      <c r="J28" s="297"/>
      <c r="K28" s="306"/>
      <c r="L28" s="298"/>
      <c r="N28" s="78"/>
      <c r="O28" s="313"/>
      <c r="P28" s="188" t="str">
        <f>Cooking!C21</f>
        <v>4) Proteins</v>
      </c>
      <c r="Q28" s="185" t="str">
        <f>IF(Cooking!U21="","",Cooking!U21)</f>
        <v/>
      </c>
      <c r="R28" s="78"/>
      <c r="S28" s="78"/>
      <c r="T28" s="184" t="str">
        <f>'Emergency Prepedness'!B25</f>
        <v>xv</v>
      </c>
      <c r="U28" s="188" t="str">
        <f>'Emergency Prepedness'!C25</f>
        <v>Toxic chemical spills and releases.</v>
      </c>
      <c r="V28" s="185" t="str">
        <f>IF('Emergency Prepedness'!U25="","",'Emergency Prepedness'!U25)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IF(Lifesaving!U4="","",Lifesaving!U4)</f>
        <v/>
      </c>
      <c r="AG28" s="78"/>
      <c r="AH28" s="78"/>
      <c r="AI28" s="186" t="str">
        <f>'Personal Management'!B19</f>
        <v>f</v>
      </c>
      <c r="AJ28" s="188" t="str">
        <f>'Personal Management'!C19</f>
        <v>Your understanding of what happens when you put money into a savings account.</v>
      </c>
      <c r="AK28" s="187" t="str">
        <f>IF('Personal Management'!U19="","",'Personal Management'!U19)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(2014)'!U17="", "", 'Camping (2014)'!U17)</f>
        <v/>
      </c>
      <c r="H29" s="78"/>
      <c r="I29" s="78"/>
      <c r="J29" s="190" t="str">
        <f>'Citizenship in the World'!B11</f>
        <v>5a</v>
      </c>
      <c r="K29" s="189" t="str">
        <f>'Citizenship in the World'!C11</f>
        <v>Discuss the differences between constitutional and no constitutional governments.</v>
      </c>
      <c r="L29" s="191" t="str">
        <f>IF('Citizenship in the World'!U11="","",'Citizenship in the World'!U11)</f>
        <v/>
      </c>
      <c r="N29" s="78"/>
      <c r="O29" s="313"/>
      <c r="P29" s="188" t="str">
        <f>Cooking!C22</f>
        <v>5) Dairy</v>
      </c>
      <c r="Q29" s="185" t="str">
        <f>IF(Cooking!U22="","",Cooking!U22)</f>
        <v/>
      </c>
      <c r="R29" s="78"/>
      <c r="S29" s="78"/>
      <c r="T29" s="184" t="str">
        <f>'Emergency Prepedness'!B26</f>
        <v>xvi</v>
      </c>
      <c r="U29" s="188" t="str">
        <f>'Emergency Prepedness'!C26</f>
        <v>Nuclear power plant emergency.</v>
      </c>
      <c r="V29" s="185" t="str">
        <f>IF('Emergency Prepedness'!U26="","",'Emergency Prepedness'!U26)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Life'!U5="","",'Family Life'!U5)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Management'!U20="","",'Personal Management'!U20)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World'!U12="","",'Citizenship in the World'!U12)</f>
        <v/>
      </c>
      <c r="N30" s="78"/>
      <c r="O30" s="184" t="str">
        <f>Cooking!B23</f>
        <v>2b</v>
      </c>
      <c r="P30" s="183" t="str">
        <f>Cooking!C23</f>
        <v>Explain why you should limit your intake of oils and sugars.</v>
      </c>
      <c r="Q30" s="185" t="str">
        <f>IF(Cooking!U23="","",Cooking!U23)</f>
        <v/>
      </c>
      <c r="R30" s="78"/>
      <c r="S30" s="78"/>
      <c r="T30" s="184" t="str">
        <f>'Emergency Prepedness'!B27</f>
        <v>xvii</v>
      </c>
      <c r="U30" s="188" t="str">
        <f>'Emergency Prepedness'!C27</f>
        <v>Avalanche (Snowslide or rockslide).</v>
      </c>
      <c r="V30" s="185" t="str">
        <f>IF('Emergency Prepedness'!U27="","",'Emergency Prepedness'!U27)</f>
        <v/>
      </c>
      <c r="W30" s="78"/>
      <c r="X30" s="78"/>
      <c r="Y30" s="313"/>
      <c r="Z30" s="290"/>
      <c r="AA30" s="314"/>
      <c r="AB30" s="78"/>
      <c r="AC30" s="78"/>
      <c r="AD30" s="186">
        <f>Lifesaving!B5</f>
        <v>2</v>
      </c>
      <c r="AE30" s="183" t="str">
        <f>Lifesaving!C5</f>
        <v>Explain the following:</v>
      </c>
      <c r="AF30" s="187" t="str">
        <f>IF(Lifesaving!U5="","",Lifesaving!U5)</f>
        <v/>
      </c>
      <c r="AG30" s="78"/>
      <c r="AH30" s="78"/>
      <c r="AI30" s="186" t="str">
        <f>'Personal Management'!B21</f>
        <v>h</v>
      </c>
      <c r="AJ30" s="188" t="str">
        <f>'Personal Management'!C21</f>
        <v>What you can do to better manage your money.</v>
      </c>
      <c r="AK30" s="187" t="str">
        <f>IF('Personal Management'!U21="","",'Personal Management'!U21)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(2014)'!U18="", "", 'Camping (2014)'!U18)</f>
        <v/>
      </c>
      <c r="H31" s="162"/>
      <c r="I31" s="162"/>
      <c r="J31" s="190" t="str">
        <f>'Citizenship in the World'!B13</f>
        <v>5c</v>
      </c>
      <c r="K31" s="189" t="str">
        <f>'Citizenship in the World'!C13</f>
        <v>Show on a world map countries that use each of these five different forms of government</v>
      </c>
      <c r="L31" s="191" t="str">
        <f>IF('Citizenship in the World'!U13="","",'Citizenship in the World'!U13)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IF(Cooking!U24="","",Cooking!U24)</f>
        <v/>
      </c>
      <c r="R31" s="162"/>
      <c r="S31" s="162"/>
      <c r="T31" s="184" t="str">
        <f>'Emergency Prepedness'!B28</f>
        <v>xviii</v>
      </c>
      <c r="U31" s="188" t="str">
        <f>'Emergency Prepedness'!C28</f>
        <v>Violence in a public place.</v>
      </c>
      <c r="V31" s="185" t="str">
        <f>IF('Emergency Prepedness'!U28="","",'Emergency Prepedness'!U28)</f>
        <v/>
      </c>
      <c r="W31" s="162"/>
      <c r="X31" s="162"/>
      <c r="Y31" s="313"/>
      <c r="Z31" s="290"/>
      <c r="AA31" s="314"/>
      <c r="AB31" s="162"/>
      <c r="AC31" s="162"/>
      <c r="AD31" s="186" t="str">
        <f>Lifesaving!B6</f>
        <v>a</v>
      </c>
      <c r="AE31" s="188" t="str">
        <f>Lifesaving!C6</f>
        <v>Common drowning situations and how to prevent them.</v>
      </c>
      <c r="AF31" s="187" t="str">
        <f>IF(Lifesaving!U6="","",Lifesaving!U6)</f>
        <v/>
      </c>
      <c r="AG31" s="162"/>
      <c r="AH31" s="162"/>
      <c r="AI31" s="186" t="str">
        <f>'Personal Management'!B22</f>
        <v>4a</v>
      </c>
      <c r="AJ31" s="183" t="str">
        <f>'Personal Management'!C22</f>
        <v>Explain the differences between saving and investing, including reasons for using one over the other.</v>
      </c>
      <c r="AK31" s="187" t="str">
        <f>IF('Personal Management'!U22="","",'Personal Management'!U22)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World'!U14="","",'Citizenship in the World'!U14)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Prepedness'!U29="","",'Emergency Prepedness'!U29)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Life'!U6="","",'Family Life'!U6)</f>
        <v/>
      </c>
      <c r="AB32" s="162"/>
      <c r="AC32" s="162"/>
      <c r="AD32" s="186" t="str">
        <f>Lifesaving!B7</f>
        <v>b</v>
      </c>
      <c r="AE32" s="188" t="str">
        <f>Lifesaving!C7</f>
        <v>How to identify persons in the water who need assistance.</v>
      </c>
      <c r="AF32" s="187" t="str">
        <f>IF(Lifesaving!U7="","",Lifesaving!U7)</f>
        <v/>
      </c>
      <c r="AG32" s="162"/>
      <c r="AH32" s="162"/>
      <c r="AI32" s="186" t="str">
        <f>'Personal Management'!B23</f>
        <v>4b</v>
      </c>
      <c r="AJ32" s="183" t="str">
        <f>'Personal Management'!C23</f>
        <v>Explain the concepts of return on investment and risk.</v>
      </c>
      <c r="AK32" s="187" t="str">
        <f>IF('Personal Management'!U23="","",'Personal Management'!U23)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World'!U15="","",'Citizenship in the World'!U15)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IF(Lifesaving!U8="","",Lifesaving!U8)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Management'!U24="","",'Personal Management'!U24)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(2014)'!U19="", "", 'Camping (2014)'!U19)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IF(Cooking!U25="","",Cooking!U25)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IF(Lifesaving!U9="","",Lifesaving!U9)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IF(Swimming!U3="","",Swimming!U3)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(2014)'!U20="", "", 'Camping (2014)'!U20)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Life'!U7="","",'Family Life'!U7)</f>
        <v/>
      </c>
      <c r="AB35" s="162"/>
      <c r="AC35" s="162"/>
      <c r="AD35" s="186" t="str">
        <f>Lifesaving!B10</f>
        <v>e</v>
      </c>
      <c r="AE35" s="188" t="str">
        <f>Lifesaving!C10</f>
        <v>Situations for which in-water rescues should not be undertaken.</v>
      </c>
      <c r="AF35" s="187" t="str">
        <f>IF(Lifesaving!U10="","",Lifesaving!U10)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Management'!U25="","",'Personal Management'!U25)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(2014)'!U21="", "", 'Camping (2014)'!U21)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IF(Cooking!U26="","",Cooking!U26)</f>
        <v/>
      </c>
      <c r="R36" s="162"/>
      <c r="S36" s="162"/>
      <c r="T36" s="184">
        <f>'Emergency Prepedness'!B30</f>
        <v>3</v>
      </c>
      <c r="U36" s="183" t="str">
        <f>'Emergency Prepedness'!C30</f>
        <v>Show how you could safely save a person from the following:</v>
      </c>
      <c r="V36" s="185" t="str">
        <f>IF('Emergency Prepedness'!U30="","",'Emergency Prepedness'!U30)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IF(Lifesaving!U11="","",Lifesaving!U11)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IF(Swimming!U4="","",Swimming!U4)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Prepedness'!U31="","",'Emergency Prepedness'!U31)</f>
        <v/>
      </c>
      <c r="W37" s="162"/>
      <c r="X37" s="162"/>
      <c r="Y37" s="184" t="str">
        <f>'Family Life'!B8</f>
        <v>a</v>
      </c>
      <c r="Z37" s="188" t="str">
        <f>'Family Life'!C8</f>
        <v>The objective or goal of the project</v>
      </c>
      <c r="AA37" s="185" t="str">
        <f>IF('Family Life'!U8="","",'Family Life'!U8)</f>
        <v/>
      </c>
      <c r="AB37" s="162"/>
      <c r="AC37" s="162"/>
      <c r="AD37" s="291"/>
      <c r="AE37" s="290"/>
      <c r="AF37" s="292"/>
      <c r="AG37" s="162"/>
      <c r="AH37" s="162"/>
      <c r="AI37" s="186" t="str">
        <f>'Personal Management'!B26</f>
        <v>a</v>
      </c>
      <c r="AJ37" s="188" t="str">
        <f>'Personal Management'!C26</f>
        <v>Current price.</v>
      </c>
      <c r="AK37" s="187" t="str">
        <f>IF('Personal Management'!U26="","",'Personal Management'!U26)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Prepedness'!U32="","",'Emergency Prepedness'!U32)</f>
        <v/>
      </c>
      <c r="W38" s="163"/>
      <c r="X38" s="163"/>
      <c r="Y38" s="184" t="str">
        <f>'Family Life'!B9</f>
        <v>b</v>
      </c>
      <c r="Z38" s="188" t="str">
        <f>'Family Life'!C9</f>
        <v>how individual members of your family participated</v>
      </c>
      <c r="AA38" s="185" t="str">
        <f>IF('Family Life'!U9="","",'Family Life'!U9)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IF(Lifesaving!U12="","",Lifesaving!U12)</f>
        <v/>
      </c>
      <c r="AG38" s="163"/>
      <c r="AH38" s="163"/>
      <c r="AI38" s="186" t="str">
        <f>'Personal Management'!B27</f>
        <v>b</v>
      </c>
      <c r="AJ38" s="188" t="str">
        <f>'Personal Management'!C27</f>
        <v>How much the price changed from the previous day.</v>
      </c>
      <c r="AK38" s="187" t="str">
        <f>IF('Personal Management'!U27="","",'Personal Management'!U27)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(2014)'!U22="", "", 'Camping (2014)'!U22)</f>
        <v/>
      </c>
      <c r="H39" s="163"/>
      <c r="I39" s="163"/>
      <c r="J39" s="190" t="str">
        <f>'Citizenship in the World'!B16</f>
        <v>6c</v>
      </c>
      <c r="K39" s="189" t="str">
        <f>'Citizenship in the World'!C16</f>
        <v>Explain the purpose of a passport and visa for international travel.</v>
      </c>
      <c r="L39" s="191" t="str">
        <f>IF('Citizenship in the World'!U16="","",'Citizenship in the World'!U16)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IF(Cooking!U27="","",Cooking!U27)</f>
        <v/>
      </c>
      <c r="R39" s="163"/>
      <c r="S39" s="163"/>
      <c r="T39" s="184" t="str">
        <f>'Emergency Prepedness'!B33</f>
        <v>c</v>
      </c>
      <c r="U39" s="188" t="str">
        <f>'Emergency Prepedness'!C33</f>
        <v>Clothes on fire.</v>
      </c>
      <c r="V39" s="185" t="str">
        <f>IF('Emergency Prepedness'!U33="","",'Emergency Prepedness'!U33)</f>
        <v/>
      </c>
      <c r="W39" s="163"/>
      <c r="X39" s="163"/>
      <c r="Y39" s="184" t="str">
        <f>'Family Life'!B10</f>
        <v>c</v>
      </c>
      <c r="Z39" s="188" t="str">
        <f>'Family Life'!C10</f>
        <v>The results of the project</v>
      </c>
      <c r="AA39" s="185" t="str">
        <f>IF('Family Life'!U10="","",'Family Life'!U10)</f>
        <v/>
      </c>
      <c r="AB39" s="163"/>
      <c r="AC39" s="163"/>
      <c r="AD39" s="291"/>
      <c r="AE39" s="290"/>
      <c r="AF39" s="292"/>
      <c r="AG39" s="163"/>
      <c r="AH39" s="163"/>
      <c r="AI39" s="186" t="str">
        <f>'Personal Management'!B28</f>
        <v>c</v>
      </c>
      <c r="AJ39" s="188" t="str">
        <f>'Personal Management'!C28</f>
        <v>The 52-week high and the 52-week low prices.</v>
      </c>
      <c r="AK39" s="187" t="str">
        <f>IF('Personal Management'!U28="","",'Personal Management'!U28)</f>
        <v/>
      </c>
      <c r="AL39" s="163"/>
      <c r="AM39" s="163"/>
      <c r="AN39" s="186">
        <f>Swimming!B5</f>
        <v>2</v>
      </c>
      <c r="AO39" s="183" t="str">
        <f>Swimming!C5</f>
        <v>Before doing the following requirements, successfully complete the BSA swimmer test.</v>
      </c>
      <c r="AP39" s="187" t="str">
        <f>IF(Swimming!U5="","",Swimming!U5)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(2014)'!U23="", "", 'Camping (2014)'!U23)</f>
        <v/>
      </c>
      <c r="H40" s="163"/>
      <c r="I40" s="163"/>
      <c r="J40" s="190">
        <f>'Citizenship in the World'!B17</f>
        <v>7</v>
      </c>
      <c r="K40" s="189" t="str">
        <f>'Citizenship in the World'!C17</f>
        <v>Do TWO of the following and share with your counselor what you have learned:</v>
      </c>
      <c r="L40" s="191" t="str">
        <f>IF('Citizenship in the World'!U17="","",'Citizenship in the World'!U17)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Prepedness'!U34="","",'Emergency Prepedness'!U34)</f>
        <v/>
      </c>
      <c r="W40" s="163"/>
      <c r="X40" s="163"/>
      <c r="Y40" s="184" t="str">
        <f>'Family Life'!B11</f>
        <v>6a</v>
      </c>
      <c r="Z40" s="183" t="str">
        <f>'Family Life'!C11</f>
        <v>Discuss with your merit badge counselor how to plan and carry out a family meeting.</v>
      </c>
      <c r="AA40" s="185" t="str">
        <f>IF('Family Life'!U11="","",'Family Life'!U11)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Management'!U29="","",'Personal Management'!U29)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IF(Swimming!U6="","",Swimming!U6)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(2014)'!U24="", "", 'Camping (2014)'!U24)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World'!U18="","",'Citizenship in the World'!U18)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Prepedness'!U35="","",'Emergency Prepedness'!U35)</f>
        <v/>
      </c>
      <c r="W41" s="163"/>
      <c r="X41" s="163"/>
      <c r="Y41" s="184" t="str">
        <f>'Family Life'!B12</f>
        <v>6b</v>
      </c>
      <c r="Z41" s="183" t="str">
        <f>'Family Life'!C12</f>
        <v>After this discussion, plan and carry out a family meeting to include the following subjects:</v>
      </c>
      <c r="AA41" s="185" t="str">
        <f>IF('Family Life'!U12="","",'Family Life'!U12)</f>
        <v/>
      </c>
      <c r="AB41" s="163"/>
      <c r="AC41" s="163"/>
      <c r="AD41" s="186">
        <f>Lifesaving!B13</f>
        <v>5</v>
      </c>
      <c r="AE41" s="183" t="str">
        <f>Lifesaving!C13</f>
        <v>Show or explain the use of rowboats, canoes, or other small craft in performing rescues.</v>
      </c>
      <c r="AF41" s="187" t="str">
        <f>IF(Lifesaving!U13="","",Lifesaving!U13)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(2014)'!U25="", "", 'Camping (2014)'!U25)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IF(Cooking!U28="","",Cooking!U28)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Prepedness'!U36="","",'Emergency Prepedness'!U36)</f>
        <v/>
      </c>
      <c r="W42" s="163"/>
      <c r="X42" s="163"/>
      <c r="Y42" s="313" t="str">
        <f>'Family Life'!B13</f>
        <v>i</v>
      </c>
      <c r="Z42" s="315" t="str">
        <f>'Family Life'!C13</f>
        <v>Avoiding substance abuse, including tobacco, alcohol, and drugs, all of which negatively affect your health and well-being.</v>
      </c>
      <c r="AA42" s="314" t="str">
        <f>IF('Family Life'!U13="","",'Family Life'!U13)</f>
        <v/>
      </c>
      <c r="AB42" s="163"/>
      <c r="AC42" s="163"/>
      <c r="AD42" s="291">
        <f>Lifesaving!B14</f>
        <v>6</v>
      </c>
      <c r="AE42" s="290" t="str">
        <f>Lifesaving!C14</f>
        <v>List various items that can be used as rescue aids in a noncontact swimming rescue. Explain why buoyant aids are preferred.</v>
      </c>
      <c r="AF42" s="292" t="str">
        <f>IF(Lifesaving!U14="","",Lifesaving!U14)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(2014)'!U26="", "", 'Camping (2014)'!U26)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World'!U19="","",'Citizenship in the World'!U19)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Management'!U30="","",'Personal Management'!U30)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IF(Swimming!U7="","",Swimming!U7)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(2014)'!U27="", "", 'Camping (2014)'!U27)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Life'!U14="","",'Family Life'!U14)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IF(Lifesaving!U15="","",Lifesaving!U15)</f>
        <v/>
      </c>
      <c r="AG44" s="163"/>
      <c r="AH44" s="163"/>
      <c r="AI44" s="186" t="str">
        <f>'Personal Management'!B31</f>
        <v>b</v>
      </c>
      <c r="AJ44" s="188" t="str">
        <f>'Personal Management'!C31</f>
        <v>Mutual funds.</v>
      </c>
      <c r="AK44" s="187" t="str">
        <f>IF('Personal Management'!U31="","",'Personal Management'!U31)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IF(Cooking!U29="","",Cooking!U29)</f>
        <v/>
      </c>
      <c r="R45" s="163"/>
      <c r="S45" s="163"/>
      <c r="T45" s="184" t="str">
        <f>'Emergency Prepedness'!B37</f>
        <v>6a</v>
      </c>
      <c r="U45" s="183" t="str">
        <f>'Emergency Prepedness'!C37</f>
        <v>Describe the National Incident Management System (NIMS)/Incident Command System (ICS)</v>
      </c>
      <c r="V45" s="185" t="str">
        <f>IF('Emergency Prepedness'!U37="","",'Emergency Prepedness'!U37)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Management'!U32="","",'Personal Management'!U32)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World'!U20="","",'Citizenship in the World'!U20)</f>
        <v/>
      </c>
      <c r="M46"/>
      <c r="N46" s="164"/>
      <c r="O46" s="184" t="str">
        <f>Cooking!B30</f>
        <v>4c</v>
      </c>
      <c r="P46" s="183" t="str">
        <f>Cooking!C30</f>
        <v>Discuss how the Outdoor Code and no-trace principles pertain to cooking in the outdoors.</v>
      </c>
      <c r="Q46" s="185" t="str">
        <f>IF(Cooking!U30="","",Cooking!U30)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Prepedness'!U38="","",'Emergency Prepedness'!U38)</f>
        <v/>
      </c>
      <c r="W46" s="164"/>
      <c r="X46" s="164"/>
      <c r="Y46" s="184" t="str">
        <f>'Family Life'!B15</f>
        <v>iii</v>
      </c>
      <c r="Z46" s="188" t="str">
        <f>'Family Life'!C15</f>
        <v>How your chores in requirement 3 contributed to your role in the family.</v>
      </c>
      <c r="AA46" s="185" t="str">
        <f>IF('Family Life'!U15="","",'Family Life'!U15)</f>
        <v/>
      </c>
      <c r="AB46" s="164"/>
      <c r="AC46" s="164"/>
      <c r="AD46" s="291"/>
      <c r="AE46" s="290"/>
      <c r="AF46" s="292"/>
      <c r="AG46" s="164"/>
      <c r="AH46" s="164"/>
      <c r="AI46" s="186" t="str">
        <f>'Personal Management'!B33</f>
        <v>d</v>
      </c>
      <c r="AJ46" s="188" t="str">
        <f>'Personal Management'!C33</f>
        <v>Certificate of deposit (CD).</v>
      </c>
      <c r="AK46" s="187" t="str">
        <f>IF('Personal Management'!U33="","",'Personal Management'!U33)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(2014)'!U28="", "", 'Camping (2014)'!U28)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IF(Cooking!U31="","",Cooking!U31)</f>
        <v/>
      </c>
      <c r="R47" s="164"/>
      <c r="S47" s="164"/>
      <c r="T47" s="313"/>
      <c r="U47" s="290"/>
      <c r="V47" s="314"/>
      <c r="W47" s="164"/>
      <c r="X47" s="164"/>
      <c r="Y47" s="184" t="str">
        <f>'Family Life'!B16</f>
        <v>iv</v>
      </c>
      <c r="Z47" s="188" t="str">
        <f>'Family Life'!C16</f>
        <v>Personal and family finances.</v>
      </c>
      <c r="AA47" s="185" t="str">
        <f>IF('Family Life'!U16="","",'Family Life'!U16)</f>
        <v/>
      </c>
      <c r="AB47" s="164"/>
      <c r="AC47" s="164"/>
      <c r="AD47" s="186" t="str">
        <f>Lifesaving!B16</f>
        <v>7a</v>
      </c>
      <c r="AE47" s="183" t="str">
        <f>Lifesaving!C16</f>
        <v>Present a rescue tube to the subject, release it, and escort the victim to safety.</v>
      </c>
      <c r="AF47" s="187" t="str">
        <f>IF(Lifesaving!U16="","",Lifesaving!U16)</f>
        <v/>
      </c>
      <c r="AG47" s="164"/>
      <c r="AH47" s="164"/>
      <c r="AI47" s="186" t="str">
        <f>'Personal Management'!B34</f>
        <v>e</v>
      </c>
      <c r="AJ47" s="188" t="str">
        <f>'Personal Management'!C34</f>
        <v>Savings account or U.S. savings bond.</v>
      </c>
      <c r="AK47" s="187" t="str">
        <f>IF('Personal Management'!U34="","",'Personal Management'!U34)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IF(Swimming!U8="","",Swimming!U8)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World'!U21="","",'Citizenship in the World'!U21)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Life'!U17="","",'Family Life'!U17)</f>
        <v/>
      </c>
      <c r="AB48" s="164"/>
      <c r="AC48" s="164"/>
      <c r="AD48" s="186" t="str">
        <f>Lifesaving!B17</f>
        <v>7b</v>
      </c>
      <c r="AE48" s="183" t="str">
        <f>Lifesaving!C17</f>
        <v>Present a rescue tube to the subject and use it to tow the victim to safety.</v>
      </c>
      <c r="AF48" s="187" t="str">
        <f>IF(Lifesaving!U17="","",Lifesaving!U17)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Management'!U35="","",'Personal Management'!U35)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World'!U22="","",'Citizenship in the World'!U22)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Life'!U18="","",'Family Life'!U18)</f>
        <v/>
      </c>
      <c r="AB49" s="164"/>
      <c r="AC49" s="164"/>
      <c r="AD49" s="291" t="str">
        <f>Lifesaving!B18</f>
        <v>7c</v>
      </c>
      <c r="AE49" s="290" t="str">
        <f>Lifesaving!C18</f>
        <v>Present a buoyant aid other than a rescue tube to the subject, release it, and escort the victim to safety.</v>
      </c>
      <c r="AF49" s="292" t="str">
        <f>IF(Lifesaving!U18="","",Lifesaving!U18)</f>
        <v/>
      </c>
      <c r="AG49" s="164"/>
      <c r="AH49" s="164"/>
      <c r="AI49" s="291"/>
      <c r="AJ49" s="290"/>
      <c r="AK49" s="292"/>
      <c r="AL49" s="164"/>
      <c r="AM49" s="164"/>
      <c r="AN49" s="186" t="str">
        <f>Swimming!B9</f>
        <v>5a</v>
      </c>
      <c r="AO49" s="183" t="str">
        <f>Swimming!C9</f>
        <v>Float face up in a resting position for at least one minute.</v>
      </c>
      <c r="AP49" s="187" t="str">
        <f>IF(Swimming!U9="","",Swimming!U9)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(2014)'!U29="", "", 'Camping (2014)'!U29)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Prepedness'!U39="","",'Emergency Prepedness'!U39)</f>
        <v/>
      </c>
      <c r="W50" s="164"/>
      <c r="X50" s="164"/>
      <c r="Y50" s="184" t="str">
        <f>'Family Life'!B19</f>
        <v>vii</v>
      </c>
      <c r="Z50" s="188" t="str">
        <f>'Family Life'!C19</f>
        <v>Good etiquette and manners.</v>
      </c>
      <c r="AA50" s="185" t="str">
        <f>IF('Family Life'!U19="","",'Family Life'!U19)</f>
        <v/>
      </c>
      <c r="AB50" s="164"/>
      <c r="AC50" s="164"/>
      <c r="AD50" s="291"/>
      <c r="AE50" s="290"/>
      <c r="AF50" s="292"/>
      <c r="AG50" s="164"/>
      <c r="AH50" s="164"/>
      <c r="AI50" s="186" t="str">
        <f>'Personal Management'!B36</f>
        <v>7b</v>
      </c>
      <c r="AJ50" s="183" t="str">
        <f>'Personal Management'!C36</f>
        <v>Explain the different ways to borrow money.</v>
      </c>
      <c r="AK50" s="187" t="str">
        <f>IF('Personal Management'!U36="","",'Personal Management'!U36)</f>
        <v/>
      </c>
      <c r="AL50" s="164"/>
      <c r="AM50" s="164"/>
      <c r="AN50" s="186" t="str">
        <f>Swimming!B10</f>
        <v>5b</v>
      </c>
      <c r="AO50" s="183" t="str">
        <f>Swimming!C10</f>
        <v>Demonstrate survival floating for at least five minutes.</v>
      </c>
      <c r="AP50" s="187" t="str">
        <f>IF(Swimming!U10="","",Swimming!U10)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IF(Cooking!U32="","",Cooking!U32)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Life'!U20="","",'Family Life'!U20)</f>
        <v/>
      </c>
      <c r="AB51" s="164"/>
      <c r="AC51" s="164"/>
      <c r="AD51" s="186" t="str">
        <f>Lifesaving!B19</f>
        <v>7d</v>
      </c>
      <c r="AE51" s="183" t="str">
        <f>Lifesaving!C19</f>
        <v>Present a buoyant aid other than a rescue tube to the subject and use it to tow the victim to safety.</v>
      </c>
      <c r="AF51" s="187" t="str">
        <f>IF(Lifesaving!U19="","",Lifesaving!U19)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Management'!U37="","",'Personal Management'!U37)</f>
        <v/>
      </c>
      <c r="AL51" s="164"/>
      <c r="AM51" s="164"/>
      <c r="AN51" s="291" t="str">
        <f>Swimming!B11</f>
        <v>5c</v>
      </c>
      <c r="AO51" s="290" t="str">
        <f>Swimming!C11</f>
        <v>While wearing a properly fitted U.S. Coast Guard approved life jacket, demonstrate the HELP and huddle positions. Explain their purposes.</v>
      </c>
      <c r="AP51" s="292" t="str">
        <f>IF(Swimming!U11="","",Swimming!U11)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IF(Lifesaving!U20="","",Lifesaving!U20)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IF(Cooking!U33="","",Cooking!U33)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Life'!U21="","",'Family Life'!U21)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IF(Swimming!U12="","",Swimming!U12)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(2014)'!U30="", "", 'Camping (2014)'!U30)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IF(Cooking!U34="","",Cooking!U34)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Prepedness'!U40="","",'Emergency Prepedness'!U40)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Management'!U38="","",'Personal Management'!U38)</f>
        <v/>
      </c>
      <c r="AL54" s="164"/>
      <c r="AM54" s="164"/>
      <c r="AN54" s="186">
        <f>Swimming!B13</f>
        <v>6</v>
      </c>
      <c r="AO54" s="183" t="str">
        <f>Swimming!C13</f>
        <v>In water over your head, but not to exceed 10 feet, do each of the following:</v>
      </c>
      <c r="AP54" s="187" t="str">
        <f>IF(Swimming!U13="","",Swimming!U13)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IF(Lifesaving!U21="","",Lifesaving!U21)</f>
        <v/>
      </c>
      <c r="AG55" s="164"/>
      <c r="AH55" s="164"/>
      <c r="AI55" s="186" t="str">
        <f>'Personal Management'!B39</f>
        <v>7e</v>
      </c>
      <c r="AJ55" s="183" t="str">
        <f>'Personal Management'!C39</f>
        <v>Explain ways to reduce or eliminate debt.</v>
      </c>
      <c r="AK55" s="187" t="str">
        <f>IF('Personal Management'!U39="","",'Personal Management'!U39)</f>
        <v/>
      </c>
      <c r="AL55" s="164"/>
      <c r="AM55" s="164"/>
      <c r="AN55" s="186" t="str">
        <f>Swimming!B14</f>
        <v>a</v>
      </c>
      <c r="AO55" s="188" t="str">
        <f>Swimming!C14</f>
        <v>Use the feet first method of surface diving and bring an object up from the bottom.</v>
      </c>
      <c r="AP55" s="187" t="str">
        <f>IF(Swimming!U14="","",Swimming!U14)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(2014)'!U31="", "", 'Camping (2014)'!U31)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Prepedness'!U41="","",'Emergency Prepedness'!U41)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IF(Lifesaving!U22="","",Lifesaving!U22)</f>
        <v/>
      </c>
      <c r="AG56" s="164"/>
      <c r="AH56" s="164"/>
      <c r="AI56" s="291">
        <f>'Personal Management'!B40</f>
        <v>8</v>
      </c>
      <c r="AJ56" s="315" t="str">
        <f>'Personal Management'!C40</f>
        <v>Demonstrate to your merit badge counselor your understanding of time management by doing the following:</v>
      </c>
      <c r="AK56" s="292" t="str">
        <f>IF('Personal Management'!U40="","",'Personal Management'!U40)</f>
        <v/>
      </c>
      <c r="AL56" s="164"/>
      <c r="AM56" s="164"/>
      <c r="AN56" s="186" t="str">
        <f>Swimming!B15</f>
        <v>b</v>
      </c>
      <c r="AO56" s="188" t="str">
        <f>Swimming!C15</f>
        <v>Do a headfirst surface dive (pike or tuck), and bring the object up again.</v>
      </c>
      <c r="AP56" s="187" t="str">
        <f>IF(Swimming!U15="","",Swimming!U15)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(2014)'!U32="", "", 'Camping (2014)'!U32)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IF(Cooking!U35="","",Cooking!U35)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IF(Lifesaving!U23="","",Lifesaving!U23)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IF(Swimming!U16="","",Swimming!U16)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(2014)'!U33="", "", 'Camping (2014)'!U33)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Prepedness'!U42="","",'Emergency Prepedness'!U42)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Management'!U41="","",'Personal Management'!U41)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(2014)'!U34="", "", 'Camping (2014)'!U34)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IF(Cooking!U36="","",Cooking!U36)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IF(Lifesaving!U24="","",Lifesaving!U24)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IF(Swimming!U17="","",Swimming!U17)</f>
        <v/>
      </c>
      <c r="AQ59" s="63"/>
    </row>
    <row r="60" spans="4:48" x14ac:dyDescent="0.15">
      <c r="D60" s="63"/>
      <c r="E60" s="190">
        <f>'Camping (2014)'!B35</f>
        <v>5</v>
      </c>
      <c r="F60" s="197" t="str">
        <f>'Camping (2014)'!C35</f>
        <v>Plan and carry out an overnight snow camping experience.</v>
      </c>
      <c r="G60" s="191" t="str">
        <f>IF('Camping (2014)'!U35="", "", 'Camping (2014)'!U35)</f>
        <v/>
      </c>
      <c r="H60" s="63"/>
      <c r="I60" s="63"/>
      <c r="N60" s="63"/>
      <c r="O60" s="313"/>
      <c r="P60" s="315"/>
      <c r="Q60" s="314"/>
      <c r="R60" s="63"/>
      <c r="S60" s="63"/>
      <c r="T60" s="184" t="str">
        <f>'Emergency Prepedness'!B43</f>
        <v>i</v>
      </c>
      <c r="U60" s="188" t="str">
        <f>'Emergency Prepedness'!C43</f>
        <v>Crowd and traffic control.</v>
      </c>
      <c r="V60" s="185" t="str">
        <f>IF('Emergency Prepedness'!U43="","",'Emergency Prepedness'!U43)</f>
        <v/>
      </c>
      <c r="W60" s="63"/>
      <c r="X60" s="63"/>
      <c r="AB60" s="63"/>
      <c r="AC60" s="63"/>
      <c r="AD60" s="291" t="str">
        <f>Lifesaving!B25</f>
        <v>9c</v>
      </c>
      <c r="AE60" s="290" t="str">
        <f>Lifesaving!C25</f>
        <v>Perform a cross-chest carry for an exhausted, passive victim who does not respond to instructions to aid himself.</v>
      </c>
      <c r="AF60" s="292" t="str">
        <f>IF(Lifesaving!U25="","",Lifesaving!U25)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Management'!U42="","",'Personal Management'!U42)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(2014)'!U36="", "", 'Camping (2014)'!U36)</f>
        <v/>
      </c>
      <c r="H61" s="63"/>
      <c r="I61" s="63"/>
      <c r="N61" s="63"/>
      <c r="O61" s="313"/>
      <c r="P61" s="315"/>
      <c r="Q61" s="314"/>
      <c r="R61" s="63"/>
      <c r="S61" s="63"/>
      <c r="T61" s="184" t="str">
        <f>'Emergency Prepedness'!B44</f>
        <v>ii</v>
      </c>
      <c r="U61" s="188" t="str">
        <f>'Emergency Prepedness'!C44</f>
        <v>Messenger service and communication.</v>
      </c>
      <c r="V61" s="185" t="str">
        <f>IF('Emergency Prepedness'!U44="","",'Emergency Prepedness'!U44)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(2014)'!U37="", "", 'Camping (2014)'!U37)</f>
        <v/>
      </c>
      <c r="H62" s="63"/>
      <c r="I62" s="63"/>
      <c r="N62" s="63"/>
      <c r="O62" s="313"/>
      <c r="P62" s="315"/>
      <c r="Q62" s="314"/>
      <c r="R62" s="63"/>
      <c r="S62" s="63"/>
      <c r="T62" s="184" t="str">
        <f>'Emergency Prepedness'!B45</f>
        <v>iii</v>
      </c>
      <c r="U62" s="188" t="str">
        <f>'Emergency Prepedness'!C45</f>
        <v>Collection and distribution services.</v>
      </c>
      <c r="V62" s="185" t="str">
        <f>IF('Emergency Prepedness'!U45="","",'Emergency Prepedness'!U45)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IF(Lifesaving!U26="","",Lifesaving!U26)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IF(Swimming!U18="","",Swimming!U18)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(2014)'!U38="", "", 'Camping (2014)'!U38)</f>
        <v/>
      </c>
      <c r="H63" s="63"/>
      <c r="I63" s="63"/>
      <c r="N63" s="63"/>
      <c r="O63" s="184" t="str">
        <f>Cooking!B37</f>
        <v>f</v>
      </c>
      <c r="P63" s="188" t="str">
        <f>Cooking!C37</f>
        <v>Explain how you kept foods safe and free from cross-contamination.</v>
      </c>
      <c r="Q63" s="185" t="str">
        <f>IF(Cooking!U37="","",Cooking!U37)</f>
        <v/>
      </c>
      <c r="R63" s="63"/>
      <c r="S63" s="63"/>
      <c r="T63" s="184" t="str">
        <f>'Emergency Prepedness'!B46</f>
        <v>iv</v>
      </c>
      <c r="U63" s="188" t="str">
        <f>'Emergency Prepedness'!C46</f>
        <v>Group feeding, shelter, and sanitation</v>
      </c>
      <c r="V63" s="185" t="str">
        <f>IF('Emergency Prepedness'!U46="","",'Emergency Prepedness'!U46)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Management'!U43="","",'Personal Management'!U43)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IF(Cooking!U38="","",Cooking!U38)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Prepedness'!U47="","",'Emergency Prepedness'!U47)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IF(Lifesaving!U27="","",Lifesaving!U27)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Management'!U44="","",'Personal Management'!U44)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IF(Cooking!U39="","",Cooking!U39)</f>
        <v/>
      </c>
      <c r="R67" s="66"/>
      <c r="S67" s="66"/>
      <c r="T67" s="184">
        <f>'Emergency Prepedness'!B48</f>
        <v>9</v>
      </c>
      <c r="U67" s="183" t="str">
        <f>'Emergency Prepedness'!C48</f>
        <v>Do ONE of the following:</v>
      </c>
      <c r="V67" s="185" t="str">
        <f>IF('Emergency Prepedness'!U48="","",'Emergency Prepedness'!U48)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Prepedness'!U49="","",'Emergency Prepedness'!U49)</f>
        <v/>
      </c>
      <c r="W68" s="66"/>
      <c r="X68" s="66"/>
      <c r="AB68" s="66"/>
      <c r="AC68" s="66"/>
      <c r="AD68" s="186" t="str">
        <f>Lifesaving!B28</f>
        <v>11a</v>
      </c>
      <c r="AE68" s="183" t="str">
        <f>Lifesaving!C28</f>
        <v>Perform an equipment assist using a buoyant aid.</v>
      </c>
      <c r="AF68" s="187" t="str">
        <f>IF(Lifesaving!U28="","",Lifesaving!U28)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IF(Cooking!U40="","",Cooking!U40)</f>
        <v/>
      </c>
      <c r="R69" s="66"/>
      <c r="S69" s="66"/>
      <c r="T69" s="313"/>
      <c r="U69" s="315"/>
      <c r="V69" s="314"/>
      <c r="W69" s="66"/>
      <c r="X69" s="66"/>
      <c r="AB69" s="66"/>
      <c r="AC69" s="66"/>
      <c r="AD69" s="186" t="str">
        <f>Lifesaving!B29</f>
        <v>11b</v>
      </c>
      <c r="AE69" s="183" t="str">
        <f>Lifesaving!C29</f>
        <v>Perform a front approach and wrist tow.</v>
      </c>
      <c r="AF69" s="187" t="str">
        <f>IF(Lifesaving!U29="","",Lifesaving!U29)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Management'!U45="","",'Personal Management'!U45)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IF(Cooking!U41="","",Cooking!U41)</f>
        <v/>
      </c>
      <c r="R70" s="66"/>
      <c r="S70" s="66"/>
      <c r="T70" s="184" t="str">
        <f>'Emergency Prepedness'!B50</f>
        <v>b</v>
      </c>
      <c r="U70" s="188" t="str">
        <f>'Emergency Prepedness'!C50</f>
        <v>Review or develop a plan of escape for your family in case of fire in your home.</v>
      </c>
      <c r="V70" s="185" t="str">
        <f>IF('Emergency Prepedness'!U50="","",'Emergency Prepedness'!U50)</f>
        <v/>
      </c>
      <c r="W70" s="66"/>
      <c r="X70" s="66"/>
      <c r="AB70" s="66"/>
      <c r="AC70" s="66"/>
      <c r="AD70" s="186" t="str">
        <f>Lifesaving!B30</f>
        <v>11c</v>
      </c>
      <c r="AE70" s="183" t="str">
        <f>Lifesaving!C30</f>
        <v>Perform a rear approach and armpit tow.</v>
      </c>
      <c r="AF70" s="187" t="str">
        <f>IF(Lifesaving!U30="","",Lifesaving!U30)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Prepedness'!U51="","",'Emergency Prepedness'!U51)</f>
        <v/>
      </c>
      <c r="W71" s="66"/>
      <c r="X71" s="66"/>
      <c r="AB71" s="66"/>
      <c r="AC71" s="66"/>
      <c r="AD71" s="186" t="str">
        <f>Lifesaving!B31</f>
        <v>12a</v>
      </c>
      <c r="AE71" s="183" t="str">
        <f>Lifesaving!C31</f>
        <v>Recover a 10-pound weight in 8 to 10 feet of water using a feet first surface dive.</v>
      </c>
      <c r="AF71" s="187" t="str">
        <f>IF(Lifesaving!U31="","",Lifesaving!U31)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IF(Lifesaving!U32="","",Lifesaving!U32)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IF(Cooking!U42="","",Cooking!U42)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IF(Lifesaving!U33="","",Lifesaving!U33)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IF(Lifesaving!U34="","",Lifesaving!U34)</f>
        <v/>
      </c>
      <c r="AG74" s="66"/>
      <c r="AH74" s="66"/>
      <c r="AI74" s="186" t="str">
        <f>'Personal Management'!B46</f>
        <v>a</v>
      </c>
      <c r="AJ74" s="188" t="str">
        <f>'Personal Management'!C46</f>
        <v>Define the project. What is your goal?</v>
      </c>
      <c r="AK74" s="187" t="str">
        <f>IF('Personal Management'!U46="","",'Personal Management'!U46)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IF(Cooking!U43="","",Cooking!U43)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Management'!U47="","",'Personal Management'!U47)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IF(Cooking!U44="","",Cooking!U44)</f>
        <v/>
      </c>
      <c r="R76" s="66"/>
      <c r="S76" s="66"/>
      <c r="W76" s="66"/>
      <c r="X76" s="66"/>
      <c r="AB76" s="66"/>
      <c r="AC76" s="66"/>
      <c r="AD76" s="186" t="str">
        <f>Lifesaving!B35</f>
        <v>14a</v>
      </c>
      <c r="AE76" s="183" t="str">
        <f>Lifesaving!C35</f>
        <v>Explain the signs and symptoms of a spinal injury.</v>
      </c>
      <c r="AF76" s="187" t="str">
        <f>IF(Lifesaving!U35="","",Lifesaving!U35)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IF(Lifesaving!U36="","",Lifesaving!U36)</f>
        <v/>
      </c>
      <c r="AG77" s="98"/>
      <c r="AH77" s="98"/>
      <c r="AI77" s="186" t="str">
        <f>'Personal Management'!B48</f>
        <v>c</v>
      </c>
      <c r="AJ77" s="188" t="str">
        <f>'Personal Management'!C48</f>
        <v>Describe your project.</v>
      </c>
      <c r="AK77" s="187" t="str">
        <f>IF('Personal Management'!U48="","",'Personal Management'!U48)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IF(Lifesaving!U37="","",Lifesaving!U37)</f>
        <v/>
      </c>
      <c r="AG78" s="98"/>
      <c r="AH78" s="98"/>
      <c r="AI78" s="186" t="str">
        <f>'Personal Management'!B49</f>
        <v>d</v>
      </c>
      <c r="AJ78" s="188" t="str">
        <f>'Personal Management'!C49</f>
        <v>Develop a list of resources. Identify how these resources will help you achieve your goal.</v>
      </c>
      <c r="AK78" s="187" t="str">
        <f>IF('Personal Management'!U49="","",'Personal Management'!U49)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IF(Lifesaving!U38="","",Lifesaving!U38)</f>
        <v/>
      </c>
      <c r="AG79" s="98"/>
      <c r="AH79" s="98"/>
      <c r="AI79" s="186" t="str">
        <f>'Personal Management'!B50</f>
        <v>e</v>
      </c>
      <c r="AJ79" s="188" t="str">
        <f>'Personal Management'!C50</f>
        <v>Develop a budget for your project.</v>
      </c>
      <c r="AK79" s="187" t="str">
        <f>IF('Personal Management'!U50="","",'Personal Management'!U50)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IF(Cooking!U45="","",Cooking!U45)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Management'!U51="","",'Personal Management'!U51)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IF(Cooking!U46="","",Cooking!U46)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Management'!U52="","",'Personal Management'!U52)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Community'!U3="", "", 'Citizenship in the Community'!U3)</f>
        <v/>
      </c>
      <c r="H87" s="66"/>
      <c r="I87" s="66"/>
      <c r="J87" s="186">
        <f>Communication!B3</f>
        <v>1</v>
      </c>
      <c r="K87" s="195" t="str">
        <f>Communication!C3</f>
        <v>Do ONE</v>
      </c>
      <c r="L87" s="187" t="str">
        <f>IF(Communication!U3="","",Communication!U3)</f>
        <v/>
      </c>
      <c r="N87" s="66"/>
      <c r="O87" s="313" t="str">
        <f>Cooking!B47</f>
        <v>a</v>
      </c>
      <c r="P87" s="290" t="str">
        <f>Cooking!C47</f>
        <v>Create a shopping list for your meals, showing the amount of food needed to prepare and serve each meal, and the cost for each meal.</v>
      </c>
      <c r="Q87" s="314" t="str">
        <f>IF(Cooking!U47="","",Cooking!U47)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Science'!U3="","",'Environmental Science'!U3)</f>
        <v/>
      </c>
      <c r="W87" s="66"/>
      <c r="X87" s="66"/>
      <c r="Y87" s="313">
        <f>'First Aid'!B3</f>
        <v>1</v>
      </c>
      <c r="Z87" s="290" t="str">
        <f>'First Aid'!C3</f>
        <v>Satisfy your counselor that you have current knowledge of all first-aid requirements for Tenderfoot, Second Class, and First Class ranks.</v>
      </c>
      <c r="AA87" s="314" t="str">
        <f>IF('First Aid'!U3="","",'First Aid'!U3)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Fitness'!U3="","",'Personal Fitness'!U3)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IF(Sustainability!U3="","",Sustainability!U3)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IF(Communication!U4="","",Communication!U4)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IF(Cooking!U48="","",Cooking!U48)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Aid'!U4="","",'First Aid'!U4)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Science'!U4="","",'Environmental Science'!U4)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Community'!U4="", "", 'Citizenship in the Community'!U4)</f>
        <v/>
      </c>
      <c r="H91" s="81"/>
      <c r="I91" s="81"/>
      <c r="J91" s="291"/>
      <c r="K91" s="294"/>
      <c r="L91" s="292"/>
      <c r="N91" s="81"/>
      <c r="O91" s="313"/>
      <c r="P91" s="290"/>
      <c r="Q91" s="314"/>
      <c r="R91" s="81"/>
      <c r="T91" s="321"/>
      <c r="U91" s="174" t="str">
        <f>'Environmental Science'!C5</f>
        <v>• Population</v>
      </c>
      <c r="V91" s="185" t="str">
        <f>IF('Environmental Science'!U5="","",'Environmental Science'!U5)</f>
        <v/>
      </c>
      <c r="W91" s="81"/>
      <c r="Y91" s="313" t="str">
        <f>'First Aid'!B5</f>
        <v>2b</v>
      </c>
      <c r="Z91" s="290" t="str">
        <f>'First Aid'!C5</f>
        <v>Define the term triage. Explain the steps necessary to assess and handle a medical emergency until help arrives.</v>
      </c>
      <c r="AA91" s="314" t="str">
        <f>IF('First Aid'!U5="","",'First Aid'!U5)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Community'!U5="", "", 'Citizenship in the Community'!U5)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IF(Cooking!U49="","",Cooking!U49)</f>
        <v/>
      </c>
      <c r="R92" s="66"/>
      <c r="T92" s="321"/>
      <c r="U92" s="174" t="str">
        <f>'Environmental Science'!C6</f>
        <v>• Community</v>
      </c>
      <c r="V92" s="185" t="str">
        <f>IF('Environmental Science'!U6="","",'Environmental Science'!U6)</f>
        <v/>
      </c>
      <c r="W92" s="66"/>
      <c r="Y92" s="313"/>
      <c r="Z92" s="290"/>
      <c r="AA92" s="314"/>
      <c r="AD92" s="186" t="str">
        <f>'Personal Fitness'!B4</f>
        <v>i</v>
      </c>
      <c r="AE92" s="188" t="str">
        <f>'Personal Fitness'!C4</f>
        <v>Why physical exams are important.</v>
      </c>
      <c r="AF92" s="187" t="str">
        <f>IF('Personal Fitness'!U4="","",'Personal Fitness'!U4)</f>
        <v/>
      </c>
      <c r="AG92" s="66"/>
      <c r="AI92" s="186">
        <f>Sustainability!B4</f>
        <v>2</v>
      </c>
      <c r="AJ92" s="183" t="str">
        <f>Sustainability!C4</f>
        <v>Do A and either B OR C of the following:</v>
      </c>
      <c r="AK92" s="187" t="str">
        <f>IF(Sustainability!U4="","",Sustainability!U4)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Science'!U7="","",'Environmental Science'!U7)</f>
        <v/>
      </c>
      <c r="W93" s="66"/>
      <c r="Y93" s="184" t="str">
        <f>'First Aid'!B6</f>
        <v>2c</v>
      </c>
      <c r="Z93" s="183" t="str">
        <f>'First Aid'!C6</f>
        <v>Explain the standard precautions as applied to blood borne pathogens.</v>
      </c>
      <c r="AA93" s="185" t="str">
        <f>IF('First Aid'!U6="","",'First Aid'!U6)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Fitness'!U5="","",'Personal Fitness'!U5)</f>
        <v/>
      </c>
      <c r="AG93" s="66"/>
      <c r="AI93" s="186"/>
      <c r="AJ93" s="183" t="str">
        <f>Sustainability!C5</f>
        <v>Water</v>
      </c>
      <c r="AK93" s="187" t="str">
        <f>IF(Sustainability!U5="","",Sustainability!U5)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Community'!U6="", "", 'Citizenship in the Community'!U6)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IF(Communication!U5="","",Communication!U5)</f>
        <v/>
      </c>
      <c r="N94" s="66"/>
      <c r="O94" s="313"/>
      <c r="P94" s="290"/>
      <c r="Q94" s="314"/>
      <c r="R94" s="66"/>
      <c r="T94" s="321"/>
      <c r="U94" s="174" t="str">
        <f>'Environmental Science'!C8</f>
        <v>• Biosphere</v>
      </c>
      <c r="V94" s="185" t="str">
        <f>IF('Environmental Science'!U8="","",'Environmental Science'!U8)</f>
        <v/>
      </c>
      <c r="W94" s="66"/>
      <c r="Y94" s="184" t="str">
        <f>'First Aid'!B7</f>
        <v>2d</v>
      </c>
      <c r="Z94" s="183" t="str">
        <f>'First Aid'!C7</f>
        <v>Prepare a first-aid kit for your home. Display and discuss its contents with your counselor.</v>
      </c>
      <c r="AA94" s="185" t="str">
        <f>IF('First Aid'!U7="","",'First Aid'!U7)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IF(Sustainability!U6="","",Sustainability!U6)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Community'!U7="", "", 'Citizenship in the Community'!U7)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IF(Cooking!U50="","",Cooking!U50)</f>
        <v/>
      </c>
      <c r="R95" s="66"/>
      <c r="T95" s="321"/>
      <c r="U95" s="174" t="str">
        <f>'Environmental Science'!C9</f>
        <v>• Symbiosis</v>
      </c>
      <c r="V95" s="185" t="str">
        <f>IF('Environmental Science'!U9="","",'Environmental Science'!U9)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Aid'!U8="","",'First Aid'!U8)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Community'!U8="", "", 'Citizenship in the Community'!U8)</f>
        <v/>
      </c>
      <c r="H96" s="66"/>
      <c r="I96" s="66"/>
      <c r="J96" s="291"/>
      <c r="K96" s="294"/>
      <c r="L96" s="292"/>
      <c r="N96" s="66"/>
      <c r="O96" s="313"/>
      <c r="P96" s="290"/>
      <c r="Q96" s="314"/>
      <c r="R96" s="66"/>
      <c r="T96" s="321"/>
      <c r="U96" s="174" t="str">
        <f>'Environmental Science'!C10</f>
        <v>• Niche</v>
      </c>
      <c r="V96" s="185" t="str">
        <f>IF('Environmental Science'!U10="","",'Environmental Science'!U10)</f>
        <v/>
      </c>
      <c r="W96" s="66"/>
      <c r="Y96" s="313"/>
      <c r="Z96" s="290"/>
      <c r="AA96" s="314"/>
      <c r="AD96" s="186" t="str">
        <f>'Personal Fitness'!B6</f>
        <v>iii</v>
      </c>
      <c r="AE96" s="188" t="str">
        <f>'Personal Fitness'!C6</f>
        <v>Diseases that can be prevented and how.</v>
      </c>
      <c r="AF96" s="187" t="str">
        <f>IF('Personal Fitness'!U6="","",'Personal Fitness'!U6)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Science'!U11="","",'Environmental Science'!U11)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Aid'!U9="","",'First Aid'!U9)</f>
        <v/>
      </c>
      <c r="AD97" s="186" t="str">
        <f>'Personal Fitness'!B7</f>
        <v>iv</v>
      </c>
      <c r="AE97" s="188" t="str">
        <f>'Personal Fitness'!C7</f>
        <v>The seven warning signs of cancer.</v>
      </c>
      <c r="AF97" s="187" t="str">
        <f>IF('Personal Fitness'!U7="","",'Personal Fitness'!U7)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Community'!U9="", "", 'Citizenship in the Community'!U9)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IF(Cooking!U51="","",Cooking!U51)</f>
        <v/>
      </c>
      <c r="R98" s="66"/>
      <c r="T98" s="321"/>
      <c r="U98" s="174" t="str">
        <f>'Environmental Science'!C12</f>
        <v>• Conservation</v>
      </c>
      <c r="V98" s="185" t="str">
        <f>IF('Environmental Science'!U12="","",'Environmental Science'!U12)</f>
        <v/>
      </c>
      <c r="W98" s="66"/>
      <c r="Y98" s="313"/>
      <c r="Z98" s="290"/>
      <c r="AA98" s="314"/>
      <c r="AD98" s="186" t="str">
        <f>'Personal Fitness'!B8</f>
        <v>v</v>
      </c>
      <c r="AE98" s="188" t="str">
        <f>'Personal Fitness'!C8</f>
        <v>The youth risk factors that affect cardiovascular fitness in adulthood.</v>
      </c>
      <c r="AF98" s="187" t="str">
        <f>IF('Personal Fitness'!U8="","",'Personal Fitness'!U8)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Science'!U13="","",'Environmental Science'!U13)</f>
        <v/>
      </c>
      <c r="W99" s="66"/>
      <c r="Y99" s="184" t="str">
        <f>'First Aid'!B10</f>
        <v>3c</v>
      </c>
      <c r="Z99" s="183" t="str">
        <f>'First Aid'!C10</f>
        <v>Explain the use of an automated external defibrillator (AED).</v>
      </c>
      <c r="AA99" s="185" t="str">
        <f>IF('First Aid'!U10="","",'First Aid'!U10)</f>
        <v/>
      </c>
      <c r="AD99" s="291" t="str">
        <f>'Personal Fitness'!B9</f>
        <v>1b</v>
      </c>
      <c r="AE99" s="290" t="str">
        <f>'Personal Fitness'!C9</f>
        <v>Have a dental examination. Get a statement saying that your teeth have been checked and cared for. Tell how to care for your teeth.</v>
      </c>
      <c r="AF99" s="292" t="str">
        <f>IF('Personal Fitness'!U9="","",'Personal Fitness'!U9)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IF(Sustainability!U7="","",Sustainability!U7)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Community'!U10="", "", 'Citizenship in the Community'!U10)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IF(Communication!U6="","",Communication!U6)</f>
        <v/>
      </c>
      <c r="N100" s="66"/>
      <c r="O100" s="313"/>
      <c r="P100" s="290"/>
      <c r="Q100" s="314"/>
      <c r="R100" s="66"/>
      <c r="T100" s="321"/>
      <c r="U100" s="174" t="str">
        <f>'Environmental Science'!C14</f>
        <v>• Endangered species</v>
      </c>
      <c r="V100" s="185" t="str">
        <f>IF('Environmental Science'!U14="","",'Environmental Science'!U14)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Aid'!U11="","",'First Aid'!U11)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Science'!U15="","",'Environmental Science'!U15)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Fitness'!U10="","",'Personal Fitness'!U10)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Community'!U11="", "", 'Citizenship in the Community'!U11)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IF(Cooking!U52="","",Cooking!U52)</f>
        <v/>
      </c>
      <c r="R102" s="66"/>
      <c r="T102" s="321"/>
      <c r="U102" s="174" t="str">
        <f>'Environmental Science'!C16</f>
        <v>• Pollution prevention</v>
      </c>
      <c r="V102" s="185" t="str">
        <f>IF('Environmental Science'!U16="","",'Environmental Science'!U16)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Community'!U12="", "", 'Citizenship in the Community'!U12)</f>
        <v/>
      </c>
      <c r="H103" s="66"/>
      <c r="I103" s="66"/>
      <c r="J103" s="291"/>
      <c r="K103" s="294"/>
      <c r="L103" s="292"/>
      <c r="N103" s="66"/>
      <c r="O103" s="313"/>
      <c r="P103" s="290"/>
      <c r="Q103" s="314"/>
      <c r="R103" s="66"/>
      <c r="T103" s="321"/>
      <c r="U103" s="174" t="str">
        <f>'Environmental Science'!C17</f>
        <v>• Brownfield</v>
      </c>
      <c r="V103" s="185" t="str">
        <f>IF('Environmental Science'!U17="","",'Environmental Science'!U17)</f>
        <v/>
      </c>
      <c r="W103" s="66"/>
      <c r="Y103" s="313" t="str">
        <f>'First Aid'!B12</f>
        <v>3e</v>
      </c>
      <c r="Z103" s="290" t="str">
        <f>'First Aid'!C12</f>
        <v>Explain when a bee sting could be life threatening and what action should be taken for prevention and for first aid.</v>
      </c>
      <c r="AA103" s="314" t="str">
        <f>IF('First Aid'!U12="","",'First Aid'!U12)</f>
        <v/>
      </c>
      <c r="AD103" s="186" t="str">
        <f>'Personal Fitness'!B11</f>
        <v>a</v>
      </c>
      <c r="AE103" s="188" t="str">
        <f>'Personal Fitness'!C11</f>
        <v>Components of personal fitness.</v>
      </c>
      <c r="AF103" s="187" t="str">
        <f>IF('Personal Fitness'!U11="","",'Personal Fitness'!U11)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IF(Sustainability!U8="","",Sustainability!U8)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Community'!U13="", "", 'Citizenship in the Community'!U13)</f>
        <v/>
      </c>
      <c r="H104" s="66"/>
      <c r="I104" s="66"/>
      <c r="J104" s="291"/>
      <c r="K104" s="294"/>
      <c r="L104" s="292"/>
      <c r="N104" s="66"/>
      <c r="O104" s="313"/>
      <c r="P104" s="290"/>
      <c r="Q104" s="314"/>
      <c r="R104" s="66"/>
      <c r="T104" s="321"/>
      <c r="U104" s="174" t="str">
        <f>'Environmental Science'!C18</f>
        <v>• Ozone</v>
      </c>
      <c r="V104" s="185" t="str">
        <f>IF('Environmental Science'!U18="","",'Environmental Science'!U18)</f>
        <v/>
      </c>
      <c r="W104" s="66"/>
      <c r="Y104" s="313"/>
      <c r="Z104" s="290"/>
      <c r="AA104" s="314"/>
      <c r="AD104" s="186" t="str">
        <f>'Personal Fitness'!B12</f>
        <v>b</v>
      </c>
      <c r="AE104" s="188" t="str">
        <f>'Personal Fitness'!C12</f>
        <v>Reasons for being fit in all components.</v>
      </c>
      <c r="AF104" s="187" t="str">
        <f>IF('Personal Fitness'!U12="","",'Personal Fitness'!U12)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IF(Communication!U7="","",Communication!U7)</f>
        <v/>
      </c>
      <c r="N105" s="66"/>
      <c r="R105" s="66"/>
      <c r="T105" s="321"/>
      <c r="U105" s="174" t="str">
        <f>'Environmental Science'!C19</f>
        <v>• Watershed</v>
      </c>
      <c r="V105" s="185" t="str">
        <f>IF('Environmental Science'!U19="","",'Environmental Science'!U19)</f>
        <v/>
      </c>
      <c r="W105" s="66"/>
      <c r="Y105" s="313" t="str">
        <f>'First Aid'!B13</f>
        <v>3f</v>
      </c>
      <c r="Z105" s="290" t="str">
        <f>'First Aid'!C13</f>
        <v>Explain the symptoms of heatstroke and what action should be taken for first aid and for prevention.</v>
      </c>
      <c r="AA105" s="314" t="str">
        <f>IF('First Aid'!U13="","",'First Aid'!U13)</f>
        <v/>
      </c>
      <c r="AD105" s="186" t="str">
        <f>'Personal Fitness'!B13</f>
        <v>c</v>
      </c>
      <c r="AE105" s="188" t="str">
        <f>'Personal Fitness'!C13</f>
        <v>What it means to be mentally healthy.</v>
      </c>
      <c r="AF105" s="187" t="str">
        <f>IF('Personal Fitness'!U13="","",'Personal Fitness'!U13)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Science'!U20="","",'Environmental Science'!U20)</f>
        <v/>
      </c>
      <c r="W106" s="66"/>
      <c r="Y106" s="313"/>
      <c r="Z106" s="290"/>
      <c r="AA106" s="314"/>
      <c r="AD106" s="186" t="str">
        <f>'Personal Fitness'!B14</f>
        <v>d</v>
      </c>
      <c r="AE106" s="188" t="str">
        <f>'Personal Fitness'!C14</f>
        <v>What it means to be physically healthy and fit.</v>
      </c>
      <c r="AF106" s="187" t="str">
        <f>IF('Personal Fitness'!U14="","",'Personal Fitness'!U14)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Community'!U14="", "", 'Citizenship in the Community'!U14)</f>
        <v/>
      </c>
      <c r="H107" s="66"/>
      <c r="I107" s="66"/>
      <c r="J107" s="291"/>
      <c r="K107" s="294"/>
      <c r="L107" s="292"/>
      <c r="N107" s="66"/>
      <c r="O107" s="299"/>
      <c r="P107" s="299"/>
      <c r="Q107" s="299"/>
      <c r="R107" s="66"/>
      <c r="T107" s="321"/>
      <c r="U107" s="174" t="str">
        <f>'Environmental Science'!C21</f>
        <v>• Nonpoint source</v>
      </c>
      <c r="V107" s="185" t="str">
        <f>IF('Environmental Science'!U21="","",'Environmental Science'!U21)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Aid'!U14="","",'First Aid'!U14)</f>
        <v/>
      </c>
      <c r="AD107" s="186" t="str">
        <f>'Personal Fitness'!B15</f>
        <v>e</v>
      </c>
      <c r="AE107" s="188" t="str">
        <f>'Personal Fitness'!C15</f>
        <v>What it means to be socially healthy. Discuss your activity in the areas of healthy social fitness.</v>
      </c>
      <c r="AF107" s="187" t="str">
        <f>IF('Personal Fitness'!U15="","",'Personal Fitness'!U15)</f>
        <v/>
      </c>
      <c r="AG107" s="66"/>
      <c r="AI107" s="186"/>
      <c r="AJ107" s="183" t="str">
        <f>Sustainability!C9</f>
        <v>Food</v>
      </c>
      <c r="AK107" s="187" t="str">
        <f>IF(Sustainability!U9="","",Sustainability!U9)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Community'!U15="", "", 'Citizenship in the Community'!U15)</f>
        <v/>
      </c>
      <c r="H108" s="66"/>
      <c r="I108" s="66"/>
      <c r="J108" s="186">
        <f>Communication!B8</f>
        <v>2</v>
      </c>
      <c r="K108" s="195" t="str">
        <f>Communication!C8</f>
        <v>Do ONE</v>
      </c>
      <c r="L108" s="187" t="str">
        <f>IF(Communication!U8="","",Communication!U8)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IF(Cycling!U3="","",Cycling!U3)</f>
        <v/>
      </c>
      <c r="R108" s="66"/>
      <c r="T108" s="321"/>
      <c r="U108" s="174" t="str">
        <f>'Environmental Science'!C22</f>
        <v>• Hybrid vehicle</v>
      </c>
      <c r="V108" s="185" t="str">
        <f>IF('Environmental Science'!U22="","",'Environmental Science'!U22)</f>
        <v/>
      </c>
      <c r="W108" s="66"/>
      <c r="Y108" s="313"/>
      <c r="Z108" s="290"/>
      <c r="AA108" s="314"/>
      <c r="AD108" s="186" t="str">
        <f>'Personal Fitness'!B16</f>
        <v>f</v>
      </c>
      <c r="AE108" s="188" t="str">
        <f>'Personal Fitness'!C16</f>
        <v>What you can do to prevent social, emotional, or mental problems.</v>
      </c>
      <c r="AF108" s="187" t="str">
        <f>IF('Personal Fitness'!U16="","",'Personal Fitness'!U16)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IF(Sustainability!U10="","",Sustainability!U10)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IF(Communication!U9="","",Communication!U9)</f>
        <v/>
      </c>
      <c r="N109" s="66"/>
      <c r="O109" s="313"/>
      <c r="P109" s="290"/>
      <c r="Q109" s="314"/>
      <c r="R109" s="66"/>
      <c r="T109" s="322"/>
      <c r="U109" s="174" t="str">
        <f>'Environmental Science'!C23</f>
        <v>• Fuel cell</v>
      </c>
      <c r="V109" s="185" t="str">
        <f>IF('Environmental Science'!U23="","",'Environmental Science'!U23)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Fitness'!U17="","",'Personal Fitness'!U17)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Science'!U24="","",'Environmental Science'!U24)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Aid'!U15="","",'First Aid'!U15)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IF(Cycling!U4="","",Cycling!U4)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Science'!U25="","",'Environmental Science'!U25)</f>
        <v/>
      </c>
      <c r="Y111" s="313"/>
      <c r="Z111" s="290"/>
      <c r="AA111" s="314"/>
      <c r="AD111" s="186" t="str">
        <f>'Personal Fitness'!B18</f>
        <v>3b</v>
      </c>
      <c r="AE111" s="183" t="str">
        <f>'Personal Fitness'!C18</f>
        <v>Are you immunized and vaccinated according to the advice of your health-care provider?</v>
      </c>
      <c r="AF111" s="187" t="str">
        <f>IF('Personal Fitness'!U18="","",'Personal Fitness'!U18)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IF(Sustainability!U11="","",Sustainability!U11)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Community'!U16="", "", 'Citizenship in the Community'!U16)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IF(Communication!U10="","",Communication!U10)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Fitness'!U19="","",'Personal Fitness'!U19)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Science'!U26="","",'Environmental Science'!U26)</f>
        <v/>
      </c>
      <c r="W113" s="66"/>
      <c r="Y113" s="313" t="str">
        <f>'First Aid'!B16</f>
        <v>5a</v>
      </c>
      <c r="Z113" s="290" t="str">
        <f>'First Aid'!C16</f>
        <v>Describe the symptoms, proper first-aid procedures, and possible prevention measures for hypothermia</v>
      </c>
      <c r="AA113" s="314" t="str">
        <f>IF('First Aid'!U16="","",'First Aid'!U16)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Community'!U17="", "", 'Citizenship in the Community'!U17)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Fitness'!U20="","",'Personal Fitness'!U20)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IF(Sustainability!U12="","",Sustainability!U12)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IF(Communication!U11="","",Communication!U11)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IF(Cycling!U5="","",Cycling!U5)</f>
        <v/>
      </c>
      <c r="R115" s="66"/>
      <c r="T115" s="184" t="str">
        <f>'Environmental Science'!B27</f>
        <v>A3</v>
      </c>
      <c r="U115" s="183" t="str">
        <f>'Environmental Science'!C27</f>
        <v>Discuss what is an ecosystem. Tell how it is maintained in nature and how it survives.</v>
      </c>
      <c r="V115" s="185" t="str">
        <f>IF('Environmental Science'!U27="","",'Environmental Science'!U27)</f>
        <v/>
      </c>
      <c r="W115" s="66"/>
      <c r="Y115" s="313" t="str">
        <f>'First Aid'!B17</f>
        <v>5b</v>
      </c>
      <c r="Z115" s="290" t="str">
        <f>'First Aid'!C17</f>
        <v>Describe the symptoms, proper first-aid procedures, and possible prevention measures for convulsion/seizure</v>
      </c>
      <c r="AA115" s="314" t="str">
        <f>IF('First Aid'!U17="","",'First Aid'!U17)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Community'!U18="", "", 'Citizenship in the Community'!U18)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IF(Communication!U12="","",Communication!U12)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Science'!U28="","",'Environmental Science'!U28)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Fitness'!U21="","",'Personal Fitness'!U21)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Community'!U19="", "", 'Citizenship in the Community'!U19)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IF(Cycling!U6="","",Cycling!U6)</f>
        <v/>
      </c>
      <c r="R117" s="63"/>
      <c r="T117" s="313"/>
      <c r="U117" s="290"/>
      <c r="V117" s="314"/>
      <c r="W117" s="63"/>
      <c r="Y117" s="313" t="str">
        <f>'First Aid'!B18</f>
        <v>5c</v>
      </c>
      <c r="Z117" s="290" t="str">
        <f>'First Aid'!C18</f>
        <v>Describe the symptoms, proper first-aid procedures, and possible prevention measures for frostbite</v>
      </c>
      <c r="AA117" s="314" t="str">
        <f>IF('First Aid'!U18="","",'First Aid'!U18)</f>
        <v/>
      </c>
      <c r="AD117" s="291"/>
      <c r="AE117" s="290"/>
      <c r="AF117" s="292"/>
      <c r="AG117" s="63"/>
      <c r="AI117" s="186"/>
      <c r="AJ117" s="183" t="str">
        <f>Sustainability!C13</f>
        <v>Community</v>
      </c>
      <c r="AK117" s="187" t="str">
        <f>IF(Sustainability!U13="","",Sustainability!U13)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Science'!U29="","",'Environmental Science'!U29)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Fitness'!U22="","",'Personal Fitness'!U22)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IF(Sustainability!U14="","",Sustainability!U14)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IF(Cycling!U7="","",Cycling!U7)</f>
        <v/>
      </c>
      <c r="R119" s="63"/>
      <c r="T119" s="313"/>
      <c r="U119" s="290"/>
      <c r="V119" s="314"/>
      <c r="W119" s="63"/>
      <c r="Y119" s="313" t="str">
        <f>'First Aid'!B19</f>
        <v>5d</v>
      </c>
      <c r="Z119" s="290" t="str">
        <f>'First Aid'!C19</f>
        <v>Describe the symptoms, proper first-aid procedures, and possible prevention measures for dehydration</v>
      </c>
      <c r="AA119" s="314" t="str">
        <f>IF('First Aid'!U19="","",'First Aid'!U19)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Fitness'!U23="","",'Personal Fitness'!U23)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Community'!U20="", "", 'Citizenship in the Community'!U20)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IF(Communication!U13="","",Communication!U13)</f>
        <v/>
      </c>
      <c r="N121" s="63"/>
      <c r="O121" s="184" t="str">
        <f>Cycling!B8</f>
        <v>3a</v>
      </c>
      <c r="P121" s="183" t="str">
        <f>Cycling!C8</f>
        <v>Show all points that need regular lubrication</v>
      </c>
      <c r="Q121" s="185" t="str">
        <f>IF(Cycling!U8="","",Cycling!U8)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Aid'!U20="","",'First Aid'!U20)</f>
        <v/>
      </c>
      <c r="AD121" s="186" t="str">
        <f>'Personal Fitness'!B24</f>
        <v>3h</v>
      </c>
      <c r="AE121" s="183" t="str">
        <f>'Personal Fitness'!C24</f>
        <v>Do you sleep well at night and wake up feeling ready to start the new day?</v>
      </c>
      <c r="AF121" s="187" t="str">
        <f>IF('Personal Fitness'!U24="","",'Personal Fitness'!U24)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IF(Cycling!U9="","",Cycling!U9)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Science'!U30="","",'Environmental Science'!U30)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Fitness'!U25="","",'Personal Fitness'!U25)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IF(Sustainability!U15="","",Sustainability!U15)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IF(Cycling!U10="","",Cycling!U10)</f>
        <v/>
      </c>
      <c r="R123" s="63"/>
      <c r="T123" s="313"/>
      <c r="U123" s="290"/>
      <c r="V123" s="314"/>
      <c r="W123" s="63"/>
      <c r="Y123" s="184" t="str">
        <f>'First Aid'!B21</f>
        <v>5f</v>
      </c>
      <c r="Z123" s="183" t="str">
        <f>'First Aid'!C21</f>
        <v>Describe the symptoms, proper first-aid procedures, and possible prevention measures for burns</v>
      </c>
      <c r="AA123" s="185" t="str">
        <f>IF('First Aid'!U21="","",'First Aid'!U21)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IF(Cycling!U11="","",Cycling!U11)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Science'!U31="","",'Environmental Science'!U31)</f>
        <v/>
      </c>
      <c r="W124" s="63"/>
      <c r="Y124" s="313" t="str">
        <f>'First Aid'!B22</f>
        <v>5g</v>
      </c>
      <c r="Z124" s="290" t="str">
        <f>'First Aid'!C22</f>
        <v>Describe the symptoms, proper first-aid procedures, and possible prevention measures for abdominal pain</v>
      </c>
      <c r="AA124" s="314" t="str">
        <f>IF('First Aid'!U22="","",'First Aid'!U22)</f>
        <v/>
      </c>
      <c r="AD124" s="186" t="str">
        <f>'Personal Fitness'!B26</f>
        <v>3j</v>
      </c>
      <c r="AE124" s="183" t="str">
        <f>'Personal Fitness'!C26</f>
        <v>Do you spend quality time with your family and friends in social and recreational activities?</v>
      </c>
      <c r="AF124" s="187" t="str">
        <f>IF('Personal Fitness'!U26="","",'Personal Fitness'!U26)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IF(Communication!U14="","",Communication!U14)</f>
        <v/>
      </c>
      <c r="N125" s="63"/>
      <c r="O125" s="313">
        <f>Cycling!B12</f>
        <v>5</v>
      </c>
      <c r="P125" s="290" t="str">
        <f>Cycling!C12</f>
        <v>Show how to repair a flat by removing the tire, replacing or patching the tube, and remounting the tire.</v>
      </c>
      <c r="Q125" s="314" t="str">
        <f>IF(Cycling!U12="","",Cycling!U12)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Fitness'!U27="","",'Personal Fitness'!U27)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IF(Sustainability!U16="","",Sustainability!U16)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Science'!U32="","",'Environmental Science'!U32)</f>
        <v/>
      </c>
      <c r="Y126" s="313" t="str">
        <f>'First Aid'!B23</f>
        <v>5h</v>
      </c>
      <c r="Z126" s="290" t="str">
        <f>'First Aid'!C23</f>
        <v>Describe the symptoms, proper first-aid procedures, and possible prevention measures for loosened teeth</v>
      </c>
      <c r="AA126" s="314" t="str">
        <f>IF('First Aid'!U23="","",'First Aid'!U23)</f>
        <v/>
      </c>
      <c r="AD126" s="186" t="str">
        <f>'Personal Fitness'!B28</f>
        <v>4a</v>
      </c>
      <c r="AE126" s="183" t="str">
        <f>'Personal Fitness'!C28</f>
        <v>Explain the components of physical fitness.</v>
      </c>
      <c r="AF126" s="187" t="str">
        <f>IF('Personal Fitness'!U28="","",'Personal Fitness'!U28)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IF(Cycling!U13="","",Cycling!U13)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Fitness'!U29="","",'Personal Fitness'!U29)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Nation'!U3="", "", 'Citizenship in the Nation'!U3)</f>
        <v/>
      </c>
      <c r="J128" s="186">
        <f>Communication!B15</f>
        <v>7</v>
      </c>
      <c r="K128" s="195" t="str">
        <f>Communication!C15</f>
        <v>Do ONE</v>
      </c>
      <c r="L128" s="187" t="str">
        <f>IF(Communication!U15="","",Communication!U15)</f>
        <v/>
      </c>
      <c r="O128" s="313">
        <f>Cycling!B14</f>
        <v>7</v>
      </c>
      <c r="P128" s="290" t="str">
        <f>Cycling!C14</f>
        <v>Using the BSA buddy system, complete all the requirements for ONE of the following options: road biking OR mountain biking</v>
      </c>
      <c r="Q128" s="314" t="str">
        <f>IF(Cycling!U14="","",Cycling!U14)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Science'!U33="","",'Environmental Science'!U33)</f>
        <v/>
      </c>
      <c r="Y128" s="313" t="str">
        <f>'First Aid'!B24</f>
        <v>5i</v>
      </c>
      <c r="Z128" s="290" t="str">
        <f>'First Aid'!C24</f>
        <v>Describe the symptoms, proper first-aid procedures, and possible prevention measures for knocked out tooth</v>
      </c>
      <c r="AA128" s="314" t="str">
        <f>IF('First Aid'!U24="","",'First Aid'!U24)</f>
        <v/>
      </c>
      <c r="AD128" s="186" t="str">
        <f>'Personal Fitness'!B30</f>
        <v>4c</v>
      </c>
      <c r="AE128" s="183" t="str">
        <f>'Personal Fitness'!C30</f>
        <v>Explain the need to have a balance in all four components of physical fitness.</v>
      </c>
      <c r="AF128" s="187" t="str">
        <f>IF('Personal Fitness'!U30="","",'Personal Fitness'!U30)</f>
        <v/>
      </c>
      <c r="AI128" s="186"/>
      <c r="AJ128" s="183" t="str">
        <f>Sustainability!C17</f>
        <v>Energy</v>
      </c>
      <c r="AK128" s="187" t="str">
        <f>IF(Sustainability!U17="","",Sustainability!U17)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IF(Communication!U16="","",Communication!U16)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Fitness'!U31="","",'Personal Fitness'!U31)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IF(Sustainability!U18="","",Sustainability!U18)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Nation'!U4="", "", 'Citizenship in the Nation'!U4)</f>
        <v/>
      </c>
      <c r="H130" s="2"/>
      <c r="I130" s="2"/>
      <c r="J130" s="291"/>
      <c r="K130" s="294"/>
      <c r="L130" s="292"/>
      <c r="N130" s="2"/>
      <c r="O130" s="184" t="str">
        <f>Cycling!B15</f>
        <v>7A</v>
      </c>
      <c r="P130" s="183" t="str">
        <f>Cycling!C15</f>
        <v>Road Biking</v>
      </c>
      <c r="Q130" s="185" t="str">
        <f>IF(Cycling!U15="","",Cycling!U15)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Aid'!U25="","",'First Aid'!U25)</f>
        <v/>
      </c>
      <c r="AB130" s="2"/>
      <c r="AC130" s="2"/>
      <c r="AD130" s="186" t="str">
        <f>'Personal Fitness'!B32</f>
        <v>5a</v>
      </c>
      <c r="AE130" s="183" t="str">
        <f>'Personal Fitness'!C32</f>
        <v>Explain the importance of good nutrition.</v>
      </c>
      <c r="AF130" s="187" t="str">
        <f>IF('Personal Fitness'!U32="","",'Personal Fitness'!U32)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Nation'!U5="", "", 'Citizenship in the Nation'!U5)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IF(Communication!U17="","",Communication!U17)</f>
        <v/>
      </c>
      <c r="N131" s="2"/>
      <c r="O131" s="184">
        <f>Cycling!B16</f>
        <v>1</v>
      </c>
      <c r="P131" s="188" t="str">
        <f>Cycling!C16</f>
        <v>Take a road test with your counselor and demonstrate the following:</v>
      </c>
      <c r="Q131" s="185" t="str">
        <f>IF(Cycling!U16="","",Cycling!U16)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Science'!U34="","",'Environmental Science'!U34)</f>
        <v/>
      </c>
      <c r="W131" s="2"/>
      <c r="X131" s="2"/>
      <c r="Y131" s="313"/>
      <c r="Z131" s="290"/>
      <c r="AA131" s="314"/>
      <c r="AB131" s="2"/>
      <c r="AC131" s="2"/>
      <c r="AD131" s="186" t="str">
        <f>'Personal Fitness'!B33</f>
        <v>5b</v>
      </c>
      <c r="AE131" s="183" t="str">
        <f>'Personal Fitness'!C33</f>
        <v>Explain what good nutrition means to you.</v>
      </c>
      <c r="AF131" s="187" t="str">
        <f>IF('Personal Fitness'!U33="","",'Personal Fitness'!U33)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IF(Cycling!U17="","",Cycling!U17)</f>
        <v/>
      </c>
      <c r="R132" s="2"/>
      <c r="S132" s="2"/>
      <c r="T132" s="313"/>
      <c r="U132" s="290"/>
      <c r="V132" s="314"/>
      <c r="W132" s="2"/>
      <c r="X132" s="2"/>
      <c r="Y132" s="184">
        <f>'First Aid'!B26</f>
        <v>6</v>
      </c>
      <c r="Z132" s="183" t="str">
        <f>'First Aid'!C26</f>
        <v>Do TWO of the following</v>
      </c>
      <c r="AA132" s="185" t="str">
        <f>IF('First Aid'!U26="","",'First Aid'!U26)</f>
        <v/>
      </c>
      <c r="AB132" s="2"/>
      <c r="AC132" s="2"/>
      <c r="AD132" s="186" t="str">
        <f>'Personal Fitness'!B34</f>
        <v>5c</v>
      </c>
      <c r="AE132" s="183" t="str">
        <f>'Personal Fitness'!C34</f>
        <v>Explain how good nutrition is related to the other components of personal fitness.</v>
      </c>
      <c r="AF132" s="187" t="str">
        <f>IF('Personal Fitness'!U34="","",'Personal Fitness'!U34)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IF(Cycling!U18="","",Cycling!U18)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Aid'!U27="","",'First Aid'!U27)</f>
        <v/>
      </c>
      <c r="AB133" s="2"/>
      <c r="AC133" s="2"/>
      <c r="AD133" s="186" t="str">
        <f>'Personal Fitness'!B35</f>
        <v>5d</v>
      </c>
      <c r="AE133" s="183" t="str">
        <f>'Personal Fitness'!C35</f>
        <v>Explain the three components of a sound weight (fat) control program.</v>
      </c>
      <c r="AF133" s="187" t="str">
        <f>IF('Personal Fitness'!U35="","",'Personal Fitness'!U35)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Nation'!U6="", "", 'Citizenship in the Nation'!U6)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Science'!U35="","",'Environmental Science'!U35)</f>
        <v/>
      </c>
      <c r="W134" s="2"/>
      <c r="X134" s="2"/>
      <c r="Y134" s="313"/>
      <c r="Z134" s="315"/>
      <c r="AA134" s="314"/>
      <c r="AB134" s="2"/>
      <c r="AC134" s="2"/>
      <c r="AD134" s="291">
        <f>'Personal Fitness'!B36</f>
        <v>6</v>
      </c>
      <c r="AE134" s="183" t="str">
        <f>'Personal Fitness'!C36</f>
        <v>Record your abilities on the following tests:</v>
      </c>
      <c r="AF134" s="187" t="str">
        <f>IF('Personal Fitness'!U36="","",'Personal Fitness'!U36)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IF(Sustainability!U19="","",Sustainability!U19)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IF(Cycling!U19="","",Cycling!U19)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Aid'!U28="","",'First Aid'!U28)</f>
        <v/>
      </c>
      <c r="AB135" s="2"/>
      <c r="AC135" s="2"/>
      <c r="AD135" s="291"/>
      <c r="AE135" s="183" t="str">
        <f>'Personal Fitness'!C37</f>
        <v>Aerobic - run 9 minutes OR 1 mile.</v>
      </c>
      <c r="AF135" s="187" t="str">
        <f>IF('Personal Fitness'!U37="","",'Personal Fitness'!U37)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Nation'!U7="", "", 'Citizenship in the Nation'!U7)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IF(Communication!U18="","",Communication!U18)</f>
        <v/>
      </c>
      <c r="N136" s="2"/>
      <c r="O136" s="184" t="str">
        <f>Cycling!B20</f>
        <v>d</v>
      </c>
      <c r="P136" s="198" t="str">
        <f>Cycling!C20</f>
        <v>Demonstrate appropriate actions at a right-turn only lane when you are continuing straight.</v>
      </c>
      <c r="Q136" s="185" t="str">
        <f>IF(Cycling!U20="","",Cycling!U20)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Science'!U36="","",'Environmental Science'!U36)</f>
        <v/>
      </c>
      <c r="W136" s="2"/>
      <c r="X136" s="2"/>
      <c r="Y136" s="313"/>
      <c r="Z136" s="315"/>
      <c r="AA136" s="314"/>
      <c r="AB136" s="2"/>
      <c r="AC136" s="2"/>
      <c r="AD136" s="291"/>
      <c r="AE136" s="183" t="str">
        <f>'Personal Fitness'!C38</f>
        <v>Flexibility - Distance stretched on 4th attempt of a sit and reach.</v>
      </c>
      <c r="AF136" s="187" t="str">
        <f>IF('Personal Fitness'!U38="","",'Personal Fitness'!U38)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IF(Cycling!U21="","",Cycling!U21)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Aid'!U29="","",'First Aid'!U29)</f>
        <v/>
      </c>
      <c r="AB137" s="2"/>
      <c r="AC137" s="2"/>
      <c r="AD137" s="291"/>
      <c r="AE137" s="183" t="str">
        <f>'Personal Fitness'!C39</f>
        <v>Strength - Sit-ups done correctly in 60 seconds.</v>
      </c>
      <c r="AF137" s="187" t="str">
        <f>IF('Personal Fitness'!U39="","",'Personal Fitness'!U39)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Nation'!U8="", "", 'Citizenship in the Nation'!U8)</f>
        <v/>
      </c>
      <c r="H138" s="2"/>
      <c r="I138" s="2"/>
      <c r="J138" s="291"/>
      <c r="K138" s="294"/>
      <c r="L138" s="292"/>
      <c r="N138" s="2"/>
      <c r="O138" s="184" t="str">
        <f>Cycling!B22</f>
        <v>f</v>
      </c>
      <c r="P138" s="198" t="str">
        <f>Cycling!C22</f>
        <v>Cross railroad tracks properly.</v>
      </c>
      <c r="Q138" s="185" t="str">
        <f>IF(Cycling!U22="","",Cycling!U22)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Science'!U37="","",'Environmental Science'!U37)</f>
        <v/>
      </c>
      <c r="W138" s="2"/>
      <c r="X138" s="2"/>
      <c r="Y138" s="313"/>
      <c r="Z138" s="315"/>
      <c r="AA138" s="314"/>
      <c r="AB138" s="2"/>
      <c r="AC138" s="2"/>
      <c r="AD138" s="291"/>
      <c r="AE138" s="183" t="str">
        <f>'Personal Fitness'!C40</f>
        <v>Strength - Pull-ups done correctly in 60 seconds.</v>
      </c>
      <c r="AF138" s="187" t="str">
        <f>IF('Personal Fitness'!U40="","",'Personal Fitness'!U40)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IF(Communication!U19="","",Communication!U19)</f>
        <v/>
      </c>
      <c r="N139" s="2"/>
      <c r="O139" s="184">
        <f>Cycling!B23</f>
        <v>2</v>
      </c>
      <c r="P139" s="188" t="str">
        <f>Cycling!C23</f>
        <v>Avoiding main highways, take the following rides:</v>
      </c>
      <c r="Q139" s="185" t="str">
        <f>IF(Cycling!U23="","",Cycling!U23)</f>
        <v/>
      </c>
      <c r="R139" s="2"/>
      <c r="S139" s="2"/>
      <c r="T139" s="313"/>
      <c r="U139" s="290"/>
      <c r="V139" s="314"/>
      <c r="W139" s="2"/>
      <c r="X139" s="2"/>
      <c r="Y139" s="184">
        <f>'First Aid'!B30</f>
        <v>7</v>
      </c>
      <c r="Z139" s="183" t="str">
        <f>'First Aid'!C30</f>
        <v>Teach another Scout a first-aid skill selected by your counselor.</v>
      </c>
      <c r="AA139" s="185" t="str">
        <f>IF('First Aid'!U30="","",'First Aid'!U30)</f>
        <v/>
      </c>
      <c r="AB139" s="2"/>
      <c r="AC139" s="2"/>
      <c r="AD139" s="291"/>
      <c r="AE139" s="183" t="str">
        <f>'Personal Fitness'!C41</f>
        <v>Strength - Push-ups done correctly in 60 seconds.</v>
      </c>
      <c r="AF139" s="187" t="str">
        <f>IF('Personal Fitness'!U41="","",'Personal Fitness'!U41)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IF(Sustainability!U20="","",Sustainability!U20)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IF(Cycling!U24="","",Cycling!U24)</f>
        <v/>
      </c>
      <c r="R140" s="2"/>
      <c r="S140" s="2"/>
      <c r="T140" s="313"/>
      <c r="U140" s="290"/>
      <c r="V140" s="314"/>
      <c r="W140" s="2"/>
      <c r="X140" s="2"/>
      <c r="Y140" s="109"/>
      <c r="Z140" s="181"/>
      <c r="AA140" s="98"/>
      <c r="AB140" s="2"/>
      <c r="AC140" s="2"/>
      <c r="AD140" s="291"/>
      <c r="AE140" s="183" t="str">
        <f>'Personal Fitness'!C42</f>
        <v>Body Composition - right arm.</v>
      </c>
      <c r="AF140" s="187" t="str">
        <f>IF('Personal Fitness'!U42="","",'Personal Fitness'!U42)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Nation'!U9="", "", 'Citizenship in the Nation'!U9)</f>
        <v/>
      </c>
      <c r="H141" s="2"/>
      <c r="I141" s="2"/>
      <c r="J141" s="291"/>
      <c r="K141" s="295"/>
      <c r="L141" s="292"/>
      <c r="N141" s="2"/>
      <c r="O141" s="184" t="str">
        <f>Cycling!B25</f>
        <v>b</v>
      </c>
      <c r="P141" s="198" t="str">
        <f>Cycling!C25</f>
        <v>Two of 15 miles each.</v>
      </c>
      <c r="Q141" s="185" t="str">
        <f>IF(Cycling!U25="","",Cycling!U25)</f>
        <v/>
      </c>
      <c r="R141" s="2"/>
      <c r="S141" s="2"/>
      <c r="T141" s="313"/>
      <c r="U141" s="290"/>
      <c r="V141" s="314"/>
      <c r="W141" s="2"/>
      <c r="X141" s="2"/>
      <c r="Y141" s="109"/>
      <c r="Z141" s="181"/>
      <c r="AA141" s="98"/>
      <c r="AB141" s="2"/>
      <c r="AC141" s="2"/>
      <c r="AD141" s="291"/>
      <c r="AE141" s="183" t="str">
        <f>'Personal Fitness'!C43</f>
        <v>Body Composition - shoulders.</v>
      </c>
      <c r="AF141" s="187" t="str">
        <f>IF('Personal Fitness'!U43="","",'Personal Fitness'!U43)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IF(Communication!U20="","",Communication!U20)</f>
        <v/>
      </c>
      <c r="N142" s="2"/>
      <c r="O142" s="184" t="str">
        <f>Cycling!B26</f>
        <v>c</v>
      </c>
      <c r="P142" s="198" t="str">
        <f>Cycling!C26</f>
        <v>Two of 25 miles each.</v>
      </c>
      <c r="Q142" s="185" t="str">
        <f>IF(Cycling!U26="","",Cycling!U26)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Science'!U38="","",'Environmental Science'!U38)</f>
        <v/>
      </c>
      <c r="W142" s="2"/>
      <c r="X142" s="2"/>
      <c r="Y142" s="109"/>
      <c r="Z142" s="181"/>
      <c r="AA142" s="98"/>
      <c r="AB142" s="2"/>
      <c r="AC142" s="2"/>
      <c r="AD142" s="291"/>
      <c r="AE142" s="183" t="str">
        <f>'Personal Fitness'!C44</f>
        <v>Body Composition - chest.</v>
      </c>
      <c r="AF142" s="187" t="str">
        <f>IF('Personal Fitness'!U44="","",'Personal Fitness'!U44)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IF(Cycling!U27="","",Cycling!U27)</f>
        <v/>
      </c>
      <c r="R143" s="2"/>
      <c r="S143" s="2"/>
      <c r="T143" s="313"/>
      <c r="U143" s="290"/>
      <c r="V143" s="314"/>
      <c r="W143" s="2"/>
      <c r="X143" s="2"/>
      <c r="Y143" s="109"/>
      <c r="Z143" s="181"/>
      <c r="AA143" s="98"/>
      <c r="AB143" s="2"/>
      <c r="AC143" s="2"/>
      <c r="AD143" s="291"/>
      <c r="AE143" s="183" t="str">
        <f>'Personal Fitness'!C45</f>
        <v>Body Composition - abdomen.</v>
      </c>
      <c r="AF143" s="187" t="str">
        <f>IF('Personal Fitness'!U45="","",'Personal Fitness'!U45)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Nation'!U10="", "", 'Citizenship in the Nation'!U10)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IF(Cycling!U28="","",Cycling!U28)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Fitness'!U46="","",'Personal Fitness'!U46)</f>
        <v/>
      </c>
      <c r="AG144" s="2"/>
      <c r="AH144" s="2"/>
      <c r="AI144" s="186"/>
      <c r="AJ144" s="183" t="str">
        <f>Sustainability!C21</f>
        <v>Stuff</v>
      </c>
      <c r="AK144" s="187" t="str">
        <f>IF(Sustainability!U21="","",Sustainability!U21)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Science'!U39="","",'Environmental Science'!U39)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Fitness'!U47="","",'Personal Fitness'!U47)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IF(Sustainability!U22="","",Sustainability!U22)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IF(Cycling!U29="","",Cycling!U29)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Nation'!U11="", "", 'Citizenship in the Nation'!U11)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Nation'!U12="", "", 'Citizenship in the Nation'!U12)</f>
        <v/>
      </c>
      <c r="H148" s="2"/>
      <c r="I148" s="2"/>
      <c r="J148" s="168"/>
      <c r="K148" s="35"/>
      <c r="L148" s="98"/>
      <c r="N148" s="2"/>
      <c r="O148" s="184" t="str">
        <f>Cycling!B30</f>
        <v>7B</v>
      </c>
      <c r="P148" s="183" t="str">
        <f>Cycling!C30</f>
        <v>Mountain Biking</v>
      </c>
      <c r="Q148" s="185" t="str">
        <f>IF(Cycling!U30="","",Cycling!U30)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Science'!U40="","",'Environmental Science'!U40)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IF(Sustainability!U23="","",Sustainability!U23)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Nation'!U13="", "", 'Citizenship in the Nation'!U13)</f>
        <v/>
      </c>
      <c r="H149" s="2"/>
      <c r="I149" s="2"/>
      <c r="J149" s="168"/>
      <c r="K149" s="35"/>
      <c r="L149" s="98"/>
      <c r="N149" s="2"/>
      <c r="O149" s="184">
        <f>Cycling!B31</f>
        <v>1</v>
      </c>
      <c r="P149" s="188" t="str">
        <f>Cycling!C31</f>
        <v>Take a trail ride with your counselor and demonstrate the following:</v>
      </c>
      <c r="Q149" s="185" t="str">
        <f>IF(Cycling!U31="","",Cycling!U31)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Fitness'!U48="","",'Personal Fitness'!U48)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Nation'!U14="", "", 'Citizenship in the Nation'!U14)</f>
        <v/>
      </c>
      <c r="H150" s="2"/>
      <c r="I150" s="2"/>
      <c r="J150" s="168"/>
      <c r="K150" s="35"/>
      <c r="L150" s="98"/>
      <c r="N150" s="2"/>
      <c r="O150" s="184" t="str">
        <f>Cycling!B32</f>
        <v>a</v>
      </c>
      <c r="P150" s="198" t="str">
        <f>Cycling!C32</f>
        <v>Properly mount, pedal, and brake, including emergency stops.</v>
      </c>
      <c r="Q150" s="185" t="str">
        <f>IF(Cycling!U32="","",Cycling!U32)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IF(Sustainability!U24="","",Sustainability!U24)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Nation'!U15="", "", 'Citizenship in the Nation'!U15)</f>
        <v/>
      </c>
      <c r="H151" s="2"/>
      <c r="I151" s="2"/>
      <c r="J151" s="168"/>
      <c r="K151" s="35"/>
      <c r="L151" s="98"/>
      <c r="N151" s="2"/>
      <c r="O151" s="184" t="str">
        <f>Cycling!B33</f>
        <v>b</v>
      </c>
      <c r="P151" s="198" t="str">
        <f>Cycling!C33</f>
        <v>Show shifting skills as applicable to climbs and obstacles.</v>
      </c>
      <c r="Q151" s="185" t="str">
        <f>IF(Cycling!U33="","",Cycling!U33)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Science'!U41="","",'Environmental Science'!U41)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Nation'!U16="", "", 'Citizenship in the Nation'!U16)</f>
        <v/>
      </c>
      <c r="H152" s="2"/>
      <c r="I152" s="2"/>
      <c r="J152" s="168"/>
      <c r="K152" s="35"/>
      <c r="L152" s="98"/>
      <c r="N152" s="2"/>
      <c r="O152" s="184" t="str">
        <f>Cycling!B34</f>
        <v>c</v>
      </c>
      <c r="P152" s="198" t="str">
        <f>Cycling!C34</f>
        <v>Show proper trail etiquette to hikers and other cyclists, including when to yield the right-of-way.</v>
      </c>
      <c r="Q152" s="185" t="str">
        <f>IF(Cycling!U34="","",Cycling!U34)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Nation'!U17="", "", 'Citizenship in the Nation'!U17)</f>
        <v/>
      </c>
      <c r="H153" s="2"/>
      <c r="I153" s="2"/>
      <c r="J153" s="168"/>
      <c r="K153" s="35"/>
      <c r="L153" s="98"/>
      <c r="N153" s="2"/>
      <c r="O153" s="184" t="str">
        <f>Cycling!B35</f>
        <v>d</v>
      </c>
      <c r="P153" s="198" t="str">
        <f>Cycling!C35</f>
        <v>Show proper technique for riding up and down hills.</v>
      </c>
      <c r="Q153" s="185" t="str">
        <f>IF(Cycling!U35="","",Cycling!U35)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IF(Cycling!U36="","",Cycling!U36)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Science'!U42="","",'Environmental Science'!U42)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IF(Cycling!U37="","",Cycling!U37)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Science'!U43="","",'Environmental Science'!U43)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Nation'!U18="", "", 'Citizenship in the Nation'!U18)</f>
        <v/>
      </c>
      <c r="H157" s="2"/>
      <c r="I157" s="2"/>
      <c r="J157" s="168"/>
      <c r="K157" s="35"/>
      <c r="L157" s="98"/>
      <c r="N157" s="2"/>
      <c r="O157" s="184">
        <f>Cycling!B38</f>
        <v>2</v>
      </c>
      <c r="P157" s="188" t="str">
        <f>Cycling!C38</f>
        <v>Describe the rules of trail riding, including how to know when a trail is unsuitable for riding.</v>
      </c>
      <c r="Q157" s="185" t="str">
        <f>IF(Cycling!U38="","",Cycling!U38)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Fitness'!U49="","",'Personal Fitness'!U49)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Nation'!U19="", "", 'Citizenship in the Nation'!U19)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IF(Cycling!U39="","",Cycling!U39)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IF(Cycling!U40="","",Cycling!U40)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Science'!U44="","",'Environmental Science'!U44)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IF(Cycling!U41="","",Cycling!U41)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IF(Cycling!U42="","",Cycling!U42)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IF(Cycling!U43="","",Cycling!U43)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indexed="29"/>
  </sheetPr>
  <dimension ref="A1:AV180"/>
  <sheetViews>
    <sheetView showGridLines="0" view="pageBreakPreview" zoomScaleNormal="85" zoomScaleSheetLayoutView="100" zoomScalePageLayoutView="55" workbookViewId="0" xr3:uid="{FA9D0CF8-F9BB-5117-B023-E36B10EBCA76}">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(2014)'!V3="", "", 'Camping (2014)'!V3)</f>
        <v/>
      </c>
      <c r="H3" s="63"/>
      <c r="I3" s="63"/>
      <c r="J3" s="297">
        <f>'Citizenship in the World'!B3</f>
        <v>1</v>
      </c>
      <c r="K3" s="296" t="str">
        <f>'Citizenship in the World'!C3</f>
        <v>Explain what citizenship in the world means to you and what you think it takes to be a good world citizen.</v>
      </c>
      <c r="L3" s="298" t="str">
        <f>IF('Citizenship in the World'!V3="","",'Citizenship in the World'!V3)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IF(Cooking!V3="","",Cooking!V3)</f>
        <v/>
      </c>
      <c r="R3" s="63"/>
      <c r="S3" s="63"/>
      <c r="T3" s="184">
        <f>'Emergency Prepedness'!B3</f>
        <v>1</v>
      </c>
      <c r="U3" s="183" t="str">
        <f>'Emergency Prepedness'!C3</f>
        <v>Earn the First Aid merit badge.</v>
      </c>
      <c r="V3" s="185" t="str">
        <f>IF('Emergency Prepedness'!V3="","",'Emergency Prepedness'!V3)</f>
        <v/>
      </c>
      <c r="W3" s="63"/>
      <c r="X3" s="63"/>
      <c r="Y3" s="184" t="str">
        <f>'Environmental Science'!B45</f>
        <v>G3</v>
      </c>
      <c r="Z3" s="183" t="str">
        <f>'Environmental Science'!C45</f>
        <v>Hive a swarm OR divide at least one colony of honey bees.  Explain how a hive is constructed.</v>
      </c>
      <c r="AA3" s="185" t="str">
        <f>IF('Environmental Science'!V45="","",'Environmental Science'!V45)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(2016)'!V3="","",'Hiking (2016)'!V3)</f>
        <v/>
      </c>
      <c r="AG3" s="63"/>
      <c r="AH3" s="63"/>
      <c r="AI3" s="186" t="str">
        <f>'Personal Management'!B3</f>
        <v>1a.</v>
      </c>
      <c r="AJ3" s="183" t="str">
        <f>'Personal Management'!C3</f>
        <v>Choose an item that your family might want to purchase that is considered a major expense.</v>
      </c>
      <c r="AK3" s="187" t="str">
        <f>IF('Personal Management'!V3="","",'Personal Management'!V3)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Prepedness'!V4="","",'Emergency Prepedness'!V4)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Science'!V46="","",'Environmental Science'!V46)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Management'!V4="","",'Personal Management'!V4)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(2014)'!V4="", "", 'Camping (2014)'!V4)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World'!V4="","",'Citizenship in the World'!V4)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(2016)'!V4="","",'Hiking (2016)'!V4)</f>
        <v/>
      </c>
      <c r="AG5" s="63"/>
      <c r="AH5" s="63"/>
      <c r="AI5" s="186" t="str">
        <f>'Personal Management'!B5</f>
        <v>i</v>
      </c>
      <c r="AJ5" s="188" t="str">
        <f>'Personal Management'!C5</f>
        <v>Discuss the plan with your merit badge counselor.</v>
      </c>
      <c r="AK5" s="187" t="str">
        <f>IF('Personal Management'!V5="","",'Personal Management'!V5)</f>
        <v/>
      </c>
      <c r="AL5" s="63"/>
      <c r="AM5" s="63"/>
      <c r="AN5" s="291"/>
      <c r="AO5" s="290"/>
      <c r="AP5" s="292"/>
      <c r="AQ5" s="63"/>
    </row>
    <row r="6" spans="1:43" ht="12.75" customHeight="1" x14ac:dyDescent="0.15">
      <c r="A6" s="71" t="s">
        <v>80</v>
      </c>
      <c r="B6" s="178" t="s">
        <v>15</v>
      </c>
      <c r="C6" s="72" t="str">
        <f>'Camping (2014)'!V2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IF(Cooking!V4="","",Cooking!V4)</f>
        <v/>
      </c>
      <c r="R6" s="78"/>
      <c r="S6" s="78"/>
      <c r="T6" s="184" t="str">
        <f>'Emergency Prepedness'!B5</f>
        <v>i</v>
      </c>
      <c r="U6" s="188" t="str">
        <f>'Emergency Prepedness'!C5</f>
        <v>Prepare for emergency situations.</v>
      </c>
      <c r="V6" s="185" t="str">
        <f>IF('Emergency Prepedness'!V5="","",'Emergency Prepedness'!V5)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Science'!V47="","",'Environmental Science'!V47)</f>
        <v/>
      </c>
      <c r="AB6" s="78"/>
      <c r="AC6" s="78"/>
      <c r="AD6" s="291"/>
      <c r="AE6" s="290"/>
      <c r="AF6" s="292"/>
      <c r="AG6" s="78"/>
      <c r="AH6" s="78"/>
      <c r="AI6" s="186" t="str">
        <f>'Personal Management'!B6</f>
        <v>ii</v>
      </c>
      <c r="AJ6" s="188" t="str">
        <f>'Personal Management'!C6</f>
        <v>Discuss the plan with your family.</v>
      </c>
      <c r="AK6" s="187" t="str">
        <f>IF('Personal Management'!V6="","",'Personal Management'!V6)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Community'!V2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Prepedness'!V6="","",'Emergency Prepedness'!V6)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Management'!V7="","",'Personal Management'!V7)</f>
        <v/>
      </c>
      <c r="AL7" s="78"/>
      <c r="AM7" s="78"/>
      <c r="AN7" s="291"/>
      <c r="AO7" s="315"/>
      <c r="AP7" s="292"/>
      <c r="AQ7" s="78"/>
    </row>
    <row r="8" spans="1:43" ht="12.75" customHeight="1" x14ac:dyDescent="0.15">
      <c r="A8" s="71" t="s">
        <v>76</v>
      </c>
      <c r="B8" s="178" t="s">
        <v>35</v>
      </c>
      <c r="C8" s="72" t="str">
        <f>'Citizenship in the Nation'!V2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(2014)'!V5="", "", 'Camping (2014)'!V5)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World'!V5="","",'Citizenship in the World'!V5)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IF(Cooking!V5="","",Cooking!V5)</f>
        <v/>
      </c>
      <c r="R8" s="78"/>
      <c r="S8" s="78"/>
      <c r="T8" s="184" t="str">
        <f>'Emergency Prepedness'!B7</f>
        <v>iii</v>
      </c>
      <c r="U8" s="188" t="str">
        <f>'Emergency Prepedness'!C7</f>
        <v>Recover from emergency situations.</v>
      </c>
      <c r="V8" s="185" t="str">
        <f>IF('Emergency Prepedness'!V7="","",'Emergency Prepedness'!V7)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(2016)'!V5="","",'Hiking (2016)'!V5)</f>
        <v/>
      </c>
      <c r="AG8" s="78"/>
      <c r="AH8" s="78"/>
      <c r="AI8" s="186" t="str">
        <f>'Personal Management'!B8</f>
        <v>1c</v>
      </c>
      <c r="AJ8" s="183" t="str">
        <f>'Personal Management'!C8</f>
        <v>Develop a written shopping strategy for the purchase identified in requirement 1a.</v>
      </c>
      <c r="AK8" s="187" t="str">
        <f>IF('Personal Management'!V8="","",'Personal Management'!V8)</f>
        <v/>
      </c>
      <c r="AL8" s="78"/>
      <c r="AM8" s="78"/>
      <c r="AN8" s="291"/>
      <c r="AO8" s="315"/>
      <c r="AP8" s="292"/>
      <c r="AQ8" s="78"/>
    </row>
    <row r="9" spans="1:43" ht="12.75" customHeight="1" x14ac:dyDescent="0.15">
      <c r="A9" s="71" t="s">
        <v>81</v>
      </c>
      <c r="B9" s="178" t="s">
        <v>38</v>
      </c>
      <c r="C9" s="72" t="str">
        <f>'Citizenship in the World'!V2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Prepedness'!V8="","",'Emergency Prepedness'!V8)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Management'!V9="","",'Personal Management'!V9)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Communication!V2</f>
        <v/>
      </c>
      <c r="D10" s="78"/>
      <c r="E10" s="304">
        <f>'Camping (2014)'!B6</f>
        <v>3</v>
      </c>
      <c r="F10" s="300" t="str">
        <f>'Camping (2014)'!C6</f>
        <v>Make a written plan for an overnight trek and show how to get to your camping spot using a topographical map and either a compass OR GPS receiver.</v>
      </c>
      <c r="G10" s="302" t="str">
        <f>IF('Camping (2014)'!V6="", "", 'Camping (2014)'!V6)</f>
        <v/>
      </c>
      <c r="H10" s="78"/>
      <c r="I10" s="78"/>
      <c r="J10" s="297"/>
      <c r="K10" s="296"/>
      <c r="L10" s="298"/>
      <c r="N10" s="78"/>
      <c r="O10" s="313" t="str">
        <f>Cooking!B6</f>
        <v>1d</v>
      </c>
      <c r="P10" s="290" t="str">
        <f>Cooking!C6</f>
        <v>Describe the following food-related illnesses and tell what you can do to help prevent each from happening:</v>
      </c>
      <c r="Q10" s="314" t="str">
        <f>IF(Cooking!V6="","",Cooking!V6)</f>
        <v/>
      </c>
      <c r="R10" s="78"/>
      <c r="S10" s="78"/>
      <c r="T10" s="184" t="str">
        <f>'Emergency Prepedness'!B9</f>
        <v>v</v>
      </c>
      <c r="U10" s="188" t="str">
        <f>'Emergency Prepedness'!C9</f>
        <v>Mitigate losses in emergency situations.</v>
      </c>
      <c r="V10" s="185" t="str">
        <f>IF('Emergency Prepedness'!V9="","",'Emergency Prepedness'!V9)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Science'!V48="","",'Environmental Science'!V48)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Management'!V10="","",'Personal Management'!V10)</f>
        <v/>
      </c>
      <c r="AL10" s="78"/>
      <c r="AM10" s="78"/>
      <c r="AN10" s="291"/>
      <c r="AO10" s="315"/>
      <c r="AP10" s="292"/>
      <c r="AQ10" s="78"/>
    </row>
    <row r="11" spans="1:43" ht="12.75" customHeight="1" x14ac:dyDescent="0.15">
      <c r="A11" s="71" t="s">
        <v>3</v>
      </c>
      <c r="B11" s="178" t="s">
        <v>808</v>
      </c>
      <c r="C11" s="72" t="str">
        <f>Cooking!V2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World'!V6="","",'Citizenship in the World'!V6)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Prepedness'!V10="","",'Emergency Prepedness'!V10)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(2016)'!V6="","",'Hiking (2016)'!V6)</f>
        <v/>
      </c>
      <c r="AG11" s="78"/>
      <c r="AH11" s="78"/>
      <c r="AI11" s="291"/>
      <c r="AJ11" s="315"/>
      <c r="AK11" s="292"/>
      <c r="AL11" s="78"/>
      <c r="AM11" s="78"/>
      <c r="AN11" s="291"/>
      <c r="AO11" s="315"/>
      <c r="AP11" s="292"/>
      <c r="AQ11" s="78"/>
    </row>
    <row r="12" spans="1:43" ht="12.75" customHeight="1" x14ac:dyDescent="0.15">
      <c r="A12" s="71" t="s">
        <v>85</v>
      </c>
      <c r="B12" s="178" t="s">
        <v>26</v>
      </c>
      <c r="C12" s="72" t="str">
        <f>Cycling!V2</f>
        <v/>
      </c>
      <c r="D12" s="78"/>
      <c r="E12" s="297" t="str">
        <f>'Camping (2014)'!B7</f>
        <v>4a</v>
      </c>
      <c r="F12" s="296" t="str">
        <f>'Camping (2014)'!C7</f>
        <v>Make a duty roster showing how your patrol is organized for an actual overnight campout.  List assignments for each member.</v>
      </c>
      <c r="G12" s="298" t="str">
        <f>IF('Camping (2014)'!V7="", "", 'Camping (2014)'!V7)</f>
        <v/>
      </c>
      <c r="H12" s="78"/>
      <c r="I12" s="78"/>
      <c r="J12" s="297"/>
      <c r="K12" s="296"/>
      <c r="L12" s="298"/>
      <c r="N12" s="78"/>
      <c r="O12" s="313"/>
      <c r="P12" s="188" t="str">
        <f>Cooking!C7</f>
        <v>1) Salmonella</v>
      </c>
      <c r="Q12" s="185" t="str">
        <f>IF(Cooking!V7="","",Cooking!V7)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Prepedness'!V2</f>
        <v/>
      </c>
      <c r="D13" s="78"/>
      <c r="E13" s="297"/>
      <c r="F13" s="296"/>
      <c r="G13" s="298"/>
      <c r="H13" s="78"/>
      <c r="I13" s="78"/>
      <c r="J13" s="190">
        <f>'Citizenship in the World'!B7</f>
        <v>4</v>
      </c>
      <c r="K13" s="189" t="str">
        <f>'Citizenship in the World'!C7</f>
        <v>Do TWO of the following</v>
      </c>
      <c r="L13" s="191" t="str">
        <f>IF('Citizenship in the World'!V7="","",'Citizenship in the World'!V7)</f>
        <v/>
      </c>
      <c r="N13" s="78"/>
      <c r="O13" s="313"/>
      <c r="P13" s="188" t="str">
        <f>Cooking!C8</f>
        <v>2) Staphylococcal aureus (staph)</v>
      </c>
      <c r="Q13" s="185" t="str">
        <f>IF(Cooking!V8="","",Cooking!V8)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Management'!V11="","",'Personal Management'!V11)</f>
        <v/>
      </c>
      <c r="AL13" s="78"/>
      <c r="AM13" s="78"/>
      <c r="AN13" s="291"/>
      <c r="AO13" s="315"/>
      <c r="AP13" s="292"/>
      <c r="AQ13" s="78"/>
    </row>
    <row r="14" spans="1:43" ht="12.75" customHeight="1" x14ac:dyDescent="0.15">
      <c r="A14" s="71" t="s">
        <v>97</v>
      </c>
      <c r="B14" s="178" t="s">
        <v>28</v>
      </c>
      <c r="C14" s="72" t="str">
        <f>'Environmental Science'!V2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(2014)'!V8="", "", 'Camping (2014)'!V8)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World'!V8="","",'Citizenship in the World'!V8)</f>
        <v/>
      </c>
      <c r="N14" s="78"/>
      <c r="O14" s="313"/>
      <c r="P14" s="188" t="str">
        <f>Cooking!C9</f>
        <v>3) Escherichia coli (E. coli)</v>
      </c>
      <c r="Q14" s="185" t="str">
        <f>IF(Cooking!V9="","",Cooking!V9)</f>
        <v/>
      </c>
      <c r="R14" s="78"/>
      <c r="S14" s="78"/>
      <c r="T14" s="184" t="str">
        <f>'Emergency Prepedness'!B11</f>
        <v>i</v>
      </c>
      <c r="U14" s="188" t="str">
        <f>'Emergency Prepedness'!C11</f>
        <v>Home kitchen fire.</v>
      </c>
      <c r="V14" s="185" t="str">
        <f>IF('Emergency Prepedness'!V11="","",'Emergency Prepedness'!V11)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Life'!V2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World'!V9="","",'Citizenship in the World'!V9)</f>
        <v/>
      </c>
      <c r="N15" s="78"/>
      <c r="O15" s="313"/>
      <c r="P15" s="188" t="str">
        <f>Cooking!C10</f>
        <v>4) Clostridium botulinum (Botulism)</v>
      </c>
      <c r="Q15" s="185" t="str">
        <f>IF(Cooking!V10="","",Cooking!V10)</f>
        <v/>
      </c>
      <c r="R15" s="78"/>
      <c r="S15" s="78"/>
      <c r="T15" s="184" t="str">
        <f>'Emergency Prepedness'!B12</f>
        <v>ii</v>
      </c>
      <c r="U15" s="188" t="str">
        <f>'Emergency Prepedness'!C12</f>
        <v>Home basement/storage room/garage fire.</v>
      </c>
      <c r="V15" s="185" t="str">
        <f>IF('Emergency Prepedness'!V12="","",'Emergency Prepedness'!V12)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(2016)'!V7="","",'Hiking (2016)'!V7)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Aid'!V2</f>
        <v/>
      </c>
      <c r="D16" s="78"/>
      <c r="E16" s="297" t="str">
        <f>'Camping (2014)'!B9</f>
        <v>5a</v>
      </c>
      <c r="F16" s="296" t="str">
        <f>'Camping (2014)'!C9</f>
        <v>Prepare a list of clothing you would need for overnight campouts in both warm and cold weather.  Explain the term "layering".</v>
      </c>
      <c r="G16" s="298" t="str">
        <f>IF('Camping (2014)'!V9="", "", 'Camping (2014)'!V9)</f>
        <v/>
      </c>
      <c r="H16" s="78"/>
      <c r="I16" s="78"/>
      <c r="J16" s="297"/>
      <c r="K16" s="306"/>
      <c r="L16" s="298"/>
      <c r="N16" s="78"/>
      <c r="O16" s="313"/>
      <c r="P16" s="188" t="str">
        <f>Cooking!C11</f>
        <v>5) Campylobacter jejuni</v>
      </c>
      <c r="Q16" s="185" t="str">
        <f>IF(Cooking!V11="","",Cooking!V11)</f>
        <v/>
      </c>
      <c r="R16" s="78"/>
      <c r="S16" s="78"/>
      <c r="T16" s="184" t="str">
        <f>'Emergency Prepedness'!B13</f>
        <v>iii</v>
      </c>
      <c r="U16" s="188" t="str">
        <f>'Emergency Prepedness'!C13</f>
        <v>Explosion in the home.</v>
      </c>
      <c r="V16" s="185" t="str">
        <f>IF('Emergency Prepedness'!V13="","",'Emergency Prepedness'!V13)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Science'!V49="","",'Environmental Science'!V49)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(2016)'!V2</f>
        <v/>
      </c>
      <c r="D17" s="63"/>
      <c r="E17" s="297"/>
      <c r="F17" s="296"/>
      <c r="G17" s="298"/>
      <c r="H17" s="63"/>
      <c r="I17" s="63"/>
      <c r="J17" s="297"/>
      <c r="K17" s="306"/>
      <c r="L17" s="298"/>
      <c r="N17" s="63"/>
      <c r="O17" s="313"/>
      <c r="P17" s="188" t="str">
        <f>Cooking!C12</f>
        <v>6) Hepatitis</v>
      </c>
      <c r="Q17" s="185" t="str">
        <f>IF(Cooking!V12="","",Cooking!V12)</f>
        <v/>
      </c>
      <c r="R17" s="63"/>
      <c r="S17" s="63"/>
      <c r="T17" s="184" t="str">
        <f>'Emergency Prepedness'!B14</f>
        <v>iv</v>
      </c>
      <c r="U17" s="188" t="str">
        <f>'Emergency Prepedness'!C14</f>
        <v>Automobile crash.</v>
      </c>
      <c r="V17" s="185" t="str">
        <f>IF('Emergency Prepedness'!V14="","",'Emergency Prepedness'!V14)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Management'!V12="","",'Personal Management'!V12)</f>
        <v/>
      </c>
      <c r="AL17" s="63"/>
      <c r="AM17" s="63"/>
      <c r="AN17" s="291"/>
      <c r="AO17" s="315"/>
      <c r="AP17" s="292"/>
      <c r="AQ17" s="63"/>
    </row>
    <row r="18" spans="1:48" ht="12.75" customHeight="1" x14ac:dyDescent="0.15">
      <c r="A18" s="71" t="s">
        <v>92</v>
      </c>
      <c r="B18" s="178" t="s">
        <v>22</v>
      </c>
      <c r="C18" s="72" t="str">
        <f>Lifesaving!V2</f>
        <v/>
      </c>
      <c r="D18" s="63"/>
      <c r="E18" s="297" t="str">
        <f>'Camping (2014)'!B10</f>
        <v>5b</v>
      </c>
      <c r="F18" s="296" t="str">
        <f>'Camping (2014)'!C10</f>
        <v>Discuss the footwear for different kinds of weather and how the right footwear is important for protecting your feet.</v>
      </c>
      <c r="G18" s="298" t="str">
        <f>IF('Camping (2014)'!V10="", "", 'Camping (2014)'!V10)</f>
        <v/>
      </c>
      <c r="H18" s="63"/>
      <c r="I18" s="63"/>
      <c r="J18" s="297"/>
      <c r="K18" s="306"/>
      <c r="L18" s="298"/>
      <c r="N18" s="63"/>
      <c r="O18" s="313"/>
      <c r="P18" s="188" t="str">
        <f>Cooking!C13</f>
        <v>7) Listeria monocytogenes</v>
      </c>
      <c r="Q18" s="185" t="str">
        <f>IF(Cooking!V13="","",Cooking!V13)</f>
        <v/>
      </c>
      <c r="R18" s="63"/>
      <c r="S18" s="63"/>
      <c r="T18" s="184" t="str">
        <f>'Emergency Prepedness'!B15</f>
        <v>v</v>
      </c>
      <c r="U18" s="188" t="str">
        <f>'Emergency Prepedness'!C15</f>
        <v>Food-borne disease (food poisoning).</v>
      </c>
      <c r="V18" s="185" t="str">
        <f>IF('Emergency Prepedness'!V15="","",'Emergency Prepedness'!V15)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Science'!V50="","",'Environmental Science'!V50)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(2016)'!V8="","",'Hiking (2016)'!V8)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Fitness'!V2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World'!V10="","",'Citizenship in the World'!V10)</f>
        <v/>
      </c>
      <c r="N19" s="63"/>
      <c r="O19" s="313"/>
      <c r="P19" s="188" t="str">
        <f>Cooking!C14</f>
        <v>8) Cryptosporidium</v>
      </c>
      <c r="Q19" s="185" t="str">
        <f>IF(Cooking!V14="","",Cooking!V14)</f>
        <v/>
      </c>
      <c r="R19" s="63"/>
      <c r="S19" s="63"/>
      <c r="T19" s="184" t="str">
        <f>'Emergency Prepedness'!B16</f>
        <v>vi</v>
      </c>
      <c r="U19" s="188" t="str">
        <f>'Emergency Prepedness'!C16</f>
        <v>Fire or explosion in a public place.</v>
      </c>
      <c r="V19" s="185" t="str">
        <f>IF('Emergency Prepedness'!V16="","",'Emergency Prepedness'!V16)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Management'!V2</f>
        <v/>
      </c>
      <c r="D20" s="63"/>
      <c r="E20" s="190" t="str">
        <f>'Camping (2014)'!B11</f>
        <v>5c</v>
      </c>
      <c r="F20" s="189" t="str">
        <f>'Camping (2014)'!C11</f>
        <v>Explain the proper care and storage of camping equipment.</v>
      </c>
      <c r="G20" s="191" t="str">
        <f>IF('Camping (2014)'!V11="", "", 'Camping (2014)'!V11)</f>
        <v/>
      </c>
      <c r="H20" s="63"/>
      <c r="I20" s="63"/>
      <c r="J20" s="297"/>
      <c r="K20" s="306"/>
      <c r="L20" s="298"/>
      <c r="N20" s="63"/>
      <c r="O20" s="313"/>
      <c r="P20" s="188" t="str">
        <f>Cooking!C15</f>
        <v>9) Norovirus</v>
      </c>
      <c r="Q20" s="185" t="str">
        <f>IF(Cooking!V15="","",Cooking!V15)</f>
        <v/>
      </c>
      <c r="R20" s="63"/>
      <c r="S20" s="63"/>
      <c r="T20" s="184" t="str">
        <f>'Emergency Prepedness'!B17</f>
        <v>vii</v>
      </c>
      <c r="U20" s="188" t="str">
        <f>'Emergency Prepedness'!C17</f>
        <v>Vehicle stalled in the desert.</v>
      </c>
      <c r="V20" s="185" t="str">
        <f>IF('Emergency Prepedness'!V17="","",'Emergency Prepedness'!V17)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Management'!V13="","",'Personal Management'!V13)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Sustainability!V2</f>
        <v/>
      </c>
      <c r="D21" s="63"/>
      <c r="E21" s="194" t="str">
        <f>'Camping (2014)'!B12</f>
        <v>5d</v>
      </c>
      <c r="F21" s="192" t="str">
        <f>'Camping (2014)'!C12</f>
        <v>List the outdoor essentials necessary for any campout, and explain why each item is needed.</v>
      </c>
      <c r="G21" s="193" t="str">
        <f>IF('Camping (2014)'!V12="", "", 'Camping (2014)'!V12)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IF(Cooking!V16="","",Cooking!V16)</f>
        <v/>
      </c>
      <c r="R21" s="63"/>
      <c r="S21" s="63"/>
      <c r="T21" s="184" t="str">
        <f>'Emergency Prepedness'!B18</f>
        <v>viii</v>
      </c>
      <c r="U21" s="188" t="str">
        <f>'Emergency Prepedness'!C18</f>
        <v>Vehicle trapped in a blizzard.</v>
      </c>
      <c r="V21" s="185" t="str">
        <f>IF('Emergency Prepedness'!V18="","",'Emergency Prepedness'!V18)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(2016)'!V9="","",'Hiking (2016)'!V9)</f>
        <v/>
      </c>
      <c r="AG21" s="63"/>
      <c r="AH21" s="63"/>
      <c r="AI21" s="186" t="str">
        <f>'Personal Management'!B14</f>
        <v>a</v>
      </c>
      <c r="AJ21" s="188" t="str">
        <f>'Personal Management'!C14</f>
        <v>The emotions you feel when you receive money.</v>
      </c>
      <c r="AK21" s="187" t="str">
        <f>IF('Personal Management'!V14="","",'Personal Management'!V14)</f>
        <v/>
      </c>
      <c r="AL21" s="63"/>
      <c r="AM21" s="63"/>
      <c r="AN21" s="291"/>
      <c r="AO21" s="315"/>
      <c r="AP21" s="292"/>
      <c r="AQ21" s="63"/>
    </row>
    <row r="22" spans="1:48" ht="12.75" customHeight="1" x14ac:dyDescent="0.15">
      <c r="A22" s="71" t="s">
        <v>89</v>
      </c>
      <c r="B22" s="178" t="s">
        <v>88</v>
      </c>
      <c r="C22" s="72" t="str">
        <f>Swimming!V2</f>
        <v/>
      </c>
      <c r="D22" s="73"/>
      <c r="E22" s="297" t="str">
        <f>'Camping (2014)'!B13</f>
        <v>5e</v>
      </c>
      <c r="F22" s="296" t="str">
        <f>'Camping (2014)'!C13</f>
        <v>Present yourself to your Scoutmaster with your pack for inspection.  Be correctly clothed and equipped for an overnight campout.</v>
      </c>
      <c r="G22" s="298" t="str">
        <f>IF('Camping (2014)'!V13="", "", 'Camping (2014)'!V13)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Prepedness'!V19="","",'Emergency Prepedness'!V19)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Management'!V15="","",'Personal Management'!V15)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IF(Cooking!V17="","",Cooking!V17)</f>
        <v/>
      </c>
      <c r="R23" s="74"/>
      <c r="S23" s="74"/>
      <c r="T23" s="184" t="str">
        <f>'Emergency Prepedness'!B20</f>
        <v>x</v>
      </c>
      <c r="U23" s="188" t="str">
        <f>'Emergency Prepedness'!C20</f>
        <v>Mountain/backcountry accident.</v>
      </c>
      <c r="V23" s="185" t="str">
        <f>IF('Emergency Prepedness'!V20="","",'Emergency Prepedness'!V20)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Management'!V16="","",'Personal Management'!V16)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(2014)'!V14="", "", 'Camping (2014)'!V14)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Prepedness'!V21="","",'Emergency Prepedness'!V21)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Life'!V3="","",'Family Life'!V3)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IF(Cooking!V18="","",Cooking!V18)</f>
        <v/>
      </c>
      <c r="R25" s="78"/>
      <c r="S25" s="78"/>
      <c r="T25" s="184" t="str">
        <f>'Emergency Prepedness'!B22</f>
        <v>xii</v>
      </c>
      <c r="U25" s="188" t="str">
        <f>'Emergency Prepedness'!C22</f>
        <v>Gas leak in a home or a building.</v>
      </c>
      <c r="V25" s="185" t="str">
        <f>IF('Emergency Prepedness'!V22="","",'Emergency Prepedness'!V22)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Management'!V17="","",'Personal Management'!V17)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(2014)'!V15="", "", 'Camping (2014)'!V15)</f>
        <v/>
      </c>
      <c r="H26" s="78"/>
      <c r="I26" s="78"/>
      <c r="J26" s="297"/>
      <c r="K26" s="306"/>
      <c r="L26" s="298"/>
      <c r="N26" s="78"/>
      <c r="O26" s="313"/>
      <c r="P26" s="188" t="str">
        <f>Cooking!C19</f>
        <v>2) Vegetables</v>
      </c>
      <c r="Q26" s="185" t="str">
        <f>IF(Cooking!V19="","",Cooking!V19)</f>
        <v/>
      </c>
      <c r="R26" s="78"/>
      <c r="S26" s="78"/>
      <c r="T26" s="184" t="str">
        <f>'Emergency Prepedness'!B23</f>
        <v>xiii</v>
      </c>
      <c r="U26" s="188" t="str">
        <f>'Emergency Prepedness'!C23</f>
        <v>Tornado or hurricane.</v>
      </c>
      <c r="V26" s="185" t="str">
        <f>IF('Emergency Prepedness'!V23="","",'Emergency Prepedness'!V23)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Management'!V18="","",'Personal Management'!V18)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IF(Cooking!V20="","",Cooking!V20)</f>
        <v/>
      </c>
      <c r="R27" s="78"/>
      <c r="S27" s="78"/>
      <c r="T27" s="184" t="str">
        <f>'Emergency Prepedness'!B24</f>
        <v>xiv</v>
      </c>
      <c r="U27" s="188" t="str">
        <f>'Emergency Prepedness'!C24</f>
        <v>Major flood.</v>
      </c>
      <c r="V27" s="185" t="str">
        <f>IF('Emergency Prepedness'!V24="","",'Emergency Prepedness'!V24)</f>
        <v/>
      </c>
      <c r="W27" s="78"/>
      <c r="X27" s="78"/>
      <c r="Y27" s="313">
        <f>'Family Life'!B4</f>
        <v>2</v>
      </c>
      <c r="Z27" s="290" t="str">
        <f>'Family Life'!C4</f>
        <v>List several reasons why you are important to your family and discuss this with your parents or guardians and with your merit badge counselor.</v>
      </c>
      <c r="AA27" s="314" t="str">
        <f>IF('Family Life'!V4="","",'Family Life'!V4)</f>
        <v/>
      </c>
      <c r="AB27" s="78"/>
      <c r="AC27" s="78"/>
      <c r="AD27" s="186" t="str">
        <f>Lifesaving!B3</f>
        <v>1a</v>
      </c>
      <c r="AE27" s="183" t="str">
        <f>Lifesaving!C3</f>
        <v>Complete 2nd Class requirements 5a - 5d, and 1st Class requirements 6a - 6e</v>
      </c>
      <c r="AF27" s="187" t="str">
        <f>IF(Lifesaving!V3="","",Lifesaving!V3)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(2014)'!V16="", "", 'Camping (2014)'!V16)</f>
        <v/>
      </c>
      <c r="H28" s="78"/>
      <c r="I28" s="78"/>
      <c r="J28" s="297"/>
      <c r="K28" s="306"/>
      <c r="L28" s="298"/>
      <c r="N28" s="78"/>
      <c r="O28" s="313"/>
      <c r="P28" s="188" t="str">
        <f>Cooking!C21</f>
        <v>4) Proteins</v>
      </c>
      <c r="Q28" s="185" t="str">
        <f>IF(Cooking!V21="","",Cooking!V21)</f>
        <v/>
      </c>
      <c r="R28" s="78"/>
      <c r="S28" s="78"/>
      <c r="T28" s="184" t="str">
        <f>'Emergency Prepedness'!B25</f>
        <v>xv</v>
      </c>
      <c r="U28" s="188" t="str">
        <f>'Emergency Prepedness'!C25</f>
        <v>Toxic chemical spills and releases.</v>
      </c>
      <c r="V28" s="185" t="str">
        <f>IF('Emergency Prepedness'!V25="","",'Emergency Prepedness'!V25)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IF(Lifesaving!V4="","",Lifesaving!V4)</f>
        <v/>
      </c>
      <c r="AG28" s="78"/>
      <c r="AH28" s="78"/>
      <c r="AI28" s="186" t="str">
        <f>'Personal Management'!B19</f>
        <v>f</v>
      </c>
      <c r="AJ28" s="188" t="str">
        <f>'Personal Management'!C19</f>
        <v>Your understanding of what happens when you put money into a savings account.</v>
      </c>
      <c r="AK28" s="187" t="str">
        <f>IF('Personal Management'!V19="","",'Personal Management'!V19)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(2014)'!V17="", "", 'Camping (2014)'!V17)</f>
        <v/>
      </c>
      <c r="H29" s="78"/>
      <c r="I29" s="78"/>
      <c r="J29" s="190" t="str">
        <f>'Citizenship in the World'!B11</f>
        <v>5a</v>
      </c>
      <c r="K29" s="189" t="str">
        <f>'Citizenship in the World'!C11</f>
        <v>Discuss the differences between constitutional and no constitutional governments.</v>
      </c>
      <c r="L29" s="191" t="str">
        <f>IF('Citizenship in the World'!V11="","",'Citizenship in the World'!V11)</f>
        <v/>
      </c>
      <c r="N29" s="78"/>
      <c r="O29" s="313"/>
      <c r="P29" s="188" t="str">
        <f>Cooking!C22</f>
        <v>5) Dairy</v>
      </c>
      <c r="Q29" s="185" t="str">
        <f>IF(Cooking!V22="","",Cooking!V22)</f>
        <v/>
      </c>
      <c r="R29" s="78"/>
      <c r="S29" s="78"/>
      <c r="T29" s="184" t="str">
        <f>'Emergency Prepedness'!B26</f>
        <v>xvi</v>
      </c>
      <c r="U29" s="188" t="str">
        <f>'Emergency Prepedness'!C26</f>
        <v>Nuclear power plant emergency.</v>
      </c>
      <c r="V29" s="185" t="str">
        <f>IF('Emergency Prepedness'!V26="","",'Emergency Prepedness'!V26)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Life'!V5="","",'Family Life'!V5)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Management'!V20="","",'Personal Management'!V20)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World'!V12="","",'Citizenship in the World'!V12)</f>
        <v/>
      </c>
      <c r="N30" s="78"/>
      <c r="O30" s="184" t="str">
        <f>Cooking!B23</f>
        <v>2b</v>
      </c>
      <c r="P30" s="183" t="str">
        <f>Cooking!C23</f>
        <v>Explain why you should limit your intake of oils and sugars.</v>
      </c>
      <c r="Q30" s="185" t="str">
        <f>IF(Cooking!V23="","",Cooking!V23)</f>
        <v/>
      </c>
      <c r="R30" s="78"/>
      <c r="S30" s="78"/>
      <c r="T30" s="184" t="str">
        <f>'Emergency Prepedness'!B27</f>
        <v>xvii</v>
      </c>
      <c r="U30" s="188" t="str">
        <f>'Emergency Prepedness'!C27</f>
        <v>Avalanche (Snowslide or rockslide).</v>
      </c>
      <c r="V30" s="185" t="str">
        <f>IF('Emergency Prepedness'!V27="","",'Emergency Prepedness'!V27)</f>
        <v/>
      </c>
      <c r="W30" s="78"/>
      <c r="X30" s="78"/>
      <c r="Y30" s="313"/>
      <c r="Z30" s="290"/>
      <c r="AA30" s="314"/>
      <c r="AB30" s="78"/>
      <c r="AC30" s="78"/>
      <c r="AD30" s="186">
        <f>Lifesaving!B5</f>
        <v>2</v>
      </c>
      <c r="AE30" s="183" t="str">
        <f>Lifesaving!C5</f>
        <v>Explain the following:</v>
      </c>
      <c r="AF30" s="187" t="str">
        <f>IF(Lifesaving!V5="","",Lifesaving!V5)</f>
        <v/>
      </c>
      <c r="AG30" s="78"/>
      <c r="AH30" s="78"/>
      <c r="AI30" s="186" t="str">
        <f>'Personal Management'!B21</f>
        <v>h</v>
      </c>
      <c r="AJ30" s="188" t="str">
        <f>'Personal Management'!C21</f>
        <v>What you can do to better manage your money.</v>
      </c>
      <c r="AK30" s="187" t="str">
        <f>IF('Personal Management'!V21="","",'Personal Management'!V21)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(2014)'!V18="", "", 'Camping (2014)'!V18)</f>
        <v/>
      </c>
      <c r="H31" s="162"/>
      <c r="I31" s="162"/>
      <c r="J31" s="190" t="str">
        <f>'Citizenship in the World'!B13</f>
        <v>5c</v>
      </c>
      <c r="K31" s="189" t="str">
        <f>'Citizenship in the World'!C13</f>
        <v>Show on a world map countries that use each of these five different forms of government</v>
      </c>
      <c r="L31" s="191" t="str">
        <f>IF('Citizenship in the World'!V13="","",'Citizenship in the World'!V13)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IF(Cooking!V24="","",Cooking!V24)</f>
        <v/>
      </c>
      <c r="R31" s="162"/>
      <c r="S31" s="162"/>
      <c r="T31" s="184" t="str">
        <f>'Emergency Prepedness'!B28</f>
        <v>xviii</v>
      </c>
      <c r="U31" s="188" t="str">
        <f>'Emergency Prepedness'!C28</f>
        <v>Violence in a public place.</v>
      </c>
      <c r="V31" s="185" t="str">
        <f>IF('Emergency Prepedness'!V28="","",'Emergency Prepedness'!V28)</f>
        <v/>
      </c>
      <c r="W31" s="162"/>
      <c r="X31" s="162"/>
      <c r="Y31" s="313"/>
      <c r="Z31" s="290"/>
      <c r="AA31" s="314"/>
      <c r="AB31" s="162"/>
      <c r="AC31" s="162"/>
      <c r="AD31" s="186" t="str">
        <f>Lifesaving!B6</f>
        <v>a</v>
      </c>
      <c r="AE31" s="188" t="str">
        <f>Lifesaving!C6</f>
        <v>Common drowning situations and how to prevent them.</v>
      </c>
      <c r="AF31" s="187" t="str">
        <f>IF(Lifesaving!V6="","",Lifesaving!V6)</f>
        <v/>
      </c>
      <c r="AG31" s="162"/>
      <c r="AH31" s="162"/>
      <c r="AI31" s="186" t="str">
        <f>'Personal Management'!B22</f>
        <v>4a</v>
      </c>
      <c r="AJ31" s="183" t="str">
        <f>'Personal Management'!C22</f>
        <v>Explain the differences between saving and investing, including reasons for using one over the other.</v>
      </c>
      <c r="AK31" s="187" t="str">
        <f>IF('Personal Management'!V22="","",'Personal Management'!V22)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World'!V14="","",'Citizenship in the World'!V14)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Prepedness'!V29="","",'Emergency Prepedness'!V29)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Life'!V6="","",'Family Life'!V6)</f>
        <v/>
      </c>
      <c r="AB32" s="162"/>
      <c r="AC32" s="162"/>
      <c r="AD32" s="186" t="str">
        <f>Lifesaving!B7</f>
        <v>b</v>
      </c>
      <c r="AE32" s="188" t="str">
        <f>Lifesaving!C7</f>
        <v>How to identify persons in the water who need assistance.</v>
      </c>
      <c r="AF32" s="187" t="str">
        <f>IF(Lifesaving!V7="","",Lifesaving!V7)</f>
        <v/>
      </c>
      <c r="AG32" s="162"/>
      <c r="AH32" s="162"/>
      <c r="AI32" s="186" t="str">
        <f>'Personal Management'!B23</f>
        <v>4b</v>
      </c>
      <c r="AJ32" s="183" t="str">
        <f>'Personal Management'!C23</f>
        <v>Explain the concepts of return on investment and risk.</v>
      </c>
      <c r="AK32" s="187" t="str">
        <f>IF('Personal Management'!V23="","",'Personal Management'!V23)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World'!V15="","",'Citizenship in the World'!V15)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IF(Lifesaving!V8="","",Lifesaving!V8)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Management'!V24="","",'Personal Management'!V24)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(2014)'!V19="", "", 'Camping (2014)'!V19)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IF(Cooking!V25="","",Cooking!V25)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IF(Lifesaving!V9="","",Lifesaving!V9)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IF(Swimming!V3="","",Swimming!V3)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(2014)'!V20="", "", 'Camping (2014)'!V20)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Life'!V7="","",'Family Life'!V7)</f>
        <v/>
      </c>
      <c r="AB35" s="162"/>
      <c r="AC35" s="162"/>
      <c r="AD35" s="186" t="str">
        <f>Lifesaving!B10</f>
        <v>e</v>
      </c>
      <c r="AE35" s="188" t="str">
        <f>Lifesaving!C10</f>
        <v>Situations for which in-water rescues should not be undertaken.</v>
      </c>
      <c r="AF35" s="187" t="str">
        <f>IF(Lifesaving!V10="","",Lifesaving!V10)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Management'!V25="","",'Personal Management'!V25)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(2014)'!V21="", "", 'Camping (2014)'!V21)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IF(Cooking!V26="","",Cooking!V26)</f>
        <v/>
      </c>
      <c r="R36" s="162"/>
      <c r="S36" s="162"/>
      <c r="T36" s="184">
        <f>'Emergency Prepedness'!B30</f>
        <v>3</v>
      </c>
      <c r="U36" s="183" t="str">
        <f>'Emergency Prepedness'!C30</f>
        <v>Show how you could safely save a person from the following:</v>
      </c>
      <c r="V36" s="185" t="str">
        <f>IF('Emergency Prepedness'!V30="","",'Emergency Prepedness'!V30)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IF(Lifesaving!V11="","",Lifesaving!V11)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IF(Swimming!V4="","",Swimming!V4)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Prepedness'!V31="","",'Emergency Prepedness'!V31)</f>
        <v/>
      </c>
      <c r="W37" s="162"/>
      <c r="X37" s="162"/>
      <c r="Y37" s="184" t="str">
        <f>'Family Life'!B8</f>
        <v>a</v>
      </c>
      <c r="Z37" s="188" t="str">
        <f>'Family Life'!C8</f>
        <v>The objective or goal of the project</v>
      </c>
      <c r="AA37" s="185" t="str">
        <f>IF('Family Life'!V8="","",'Family Life'!V8)</f>
        <v/>
      </c>
      <c r="AB37" s="162"/>
      <c r="AC37" s="162"/>
      <c r="AD37" s="291"/>
      <c r="AE37" s="290"/>
      <c r="AF37" s="292"/>
      <c r="AG37" s="162"/>
      <c r="AH37" s="162"/>
      <c r="AI37" s="186" t="str">
        <f>'Personal Management'!B26</f>
        <v>a</v>
      </c>
      <c r="AJ37" s="188" t="str">
        <f>'Personal Management'!C26</f>
        <v>Current price.</v>
      </c>
      <c r="AK37" s="187" t="str">
        <f>IF('Personal Management'!V26="","",'Personal Management'!V26)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Prepedness'!V32="","",'Emergency Prepedness'!V32)</f>
        <v/>
      </c>
      <c r="W38" s="163"/>
      <c r="X38" s="163"/>
      <c r="Y38" s="184" t="str">
        <f>'Family Life'!B9</f>
        <v>b</v>
      </c>
      <c r="Z38" s="188" t="str">
        <f>'Family Life'!C9</f>
        <v>how individual members of your family participated</v>
      </c>
      <c r="AA38" s="185" t="str">
        <f>IF('Family Life'!V9="","",'Family Life'!V9)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IF(Lifesaving!V12="","",Lifesaving!V12)</f>
        <v/>
      </c>
      <c r="AG38" s="163"/>
      <c r="AH38" s="163"/>
      <c r="AI38" s="186" t="str">
        <f>'Personal Management'!B27</f>
        <v>b</v>
      </c>
      <c r="AJ38" s="188" t="str">
        <f>'Personal Management'!C27</f>
        <v>How much the price changed from the previous day.</v>
      </c>
      <c r="AK38" s="187" t="str">
        <f>IF('Personal Management'!V27="","",'Personal Management'!V27)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(2014)'!V22="", "", 'Camping (2014)'!V22)</f>
        <v/>
      </c>
      <c r="H39" s="163"/>
      <c r="I39" s="163"/>
      <c r="J39" s="190" t="str">
        <f>'Citizenship in the World'!B16</f>
        <v>6c</v>
      </c>
      <c r="K39" s="189" t="str">
        <f>'Citizenship in the World'!C16</f>
        <v>Explain the purpose of a passport and visa for international travel.</v>
      </c>
      <c r="L39" s="191" t="str">
        <f>IF('Citizenship in the World'!V16="","",'Citizenship in the World'!V16)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IF(Cooking!V27="","",Cooking!V27)</f>
        <v/>
      </c>
      <c r="R39" s="163"/>
      <c r="S39" s="163"/>
      <c r="T39" s="184" t="str">
        <f>'Emergency Prepedness'!B33</f>
        <v>c</v>
      </c>
      <c r="U39" s="188" t="str">
        <f>'Emergency Prepedness'!C33</f>
        <v>Clothes on fire.</v>
      </c>
      <c r="V39" s="185" t="str">
        <f>IF('Emergency Prepedness'!V33="","",'Emergency Prepedness'!V33)</f>
        <v/>
      </c>
      <c r="W39" s="163"/>
      <c r="X39" s="163"/>
      <c r="Y39" s="184" t="str">
        <f>'Family Life'!B10</f>
        <v>c</v>
      </c>
      <c r="Z39" s="188" t="str">
        <f>'Family Life'!C10</f>
        <v>The results of the project</v>
      </c>
      <c r="AA39" s="185" t="str">
        <f>IF('Family Life'!V10="","",'Family Life'!V10)</f>
        <v/>
      </c>
      <c r="AB39" s="163"/>
      <c r="AC39" s="163"/>
      <c r="AD39" s="291"/>
      <c r="AE39" s="290"/>
      <c r="AF39" s="292"/>
      <c r="AG39" s="163"/>
      <c r="AH39" s="163"/>
      <c r="AI39" s="186" t="str">
        <f>'Personal Management'!B28</f>
        <v>c</v>
      </c>
      <c r="AJ39" s="188" t="str">
        <f>'Personal Management'!C28</f>
        <v>The 52-week high and the 52-week low prices.</v>
      </c>
      <c r="AK39" s="187" t="str">
        <f>IF('Personal Management'!V28="","",'Personal Management'!V28)</f>
        <v/>
      </c>
      <c r="AL39" s="163"/>
      <c r="AM39" s="163"/>
      <c r="AN39" s="186">
        <f>Swimming!B5</f>
        <v>2</v>
      </c>
      <c r="AO39" s="183" t="str">
        <f>Swimming!C5</f>
        <v>Before doing the following requirements, successfully complete the BSA swimmer test.</v>
      </c>
      <c r="AP39" s="187" t="str">
        <f>IF(Swimming!V5="","",Swimming!V5)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(2014)'!V23="", "", 'Camping (2014)'!V23)</f>
        <v/>
      </c>
      <c r="H40" s="163"/>
      <c r="I40" s="163"/>
      <c r="J40" s="190">
        <f>'Citizenship in the World'!B17</f>
        <v>7</v>
      </c>
      <c r="K40" s="189" t="str">
        <f>'Citizenship in the World'!C17</f>
        <v>Do TWO of the following and share with your counselor what you have learned:</v>
      </c>
      <c r="L40" s="191" t="str">
        <f>IF('Citizenship in the World'!V17="","",'Citizenship in the World'!V17)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Prepedness'!V34="","",'Emergency Prepedness'!V34)</f>
        <v/>
      </c>
      <c r="W40" s="163"/>
      <c r="X40" s="163"/>
      <c r="Y40" s="184" t="str">
        <f>'Family Life'!B11</f>
        <v>6a</v>
      </c>
      <c r="Z40" s="183" t="str">
        <f>'Family Life'!C11</f>
        <v>Discuss with your merit badge counselor how to plan and carry out a family meeting.</v>
      </c>
      <c r="AA40" s="185" t="str">
        <f>IF('Family Life'!V11="","",'Family Life'!V11)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Management'!V29="","",'Personal Management'!V29)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IF(Swimming!V6="","",Swimming!V6)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(2014)'!V24="", "", 'Camping (2014)'!V24)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World'!V18="","",'Citizenship in the World'!V18)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Prepedness'!V35="","",'Emergency Prepedness'!V35)</f>
        <v/>
      </c>
      <c r="W41" s="163"/>
      <c r="X41" s="163"/>
      <c r="Y41" s="184" t="str">
        <f>'Family Life'!B12</f>
        <v>6b</v>
      </c>
      <c r="Z41" s="183" t="str">
        <f>'Family Life'!C12</f>
        <v>After this discussion, plan and carry out a family meeting to include the following subjects:</v>
      </c>
      <c r="AA41" s="185" t="str">
        <f>IF('Family Life'!V12="","",'Family Life'!V12)</f>
        <v/>
      </c>
      <c r="AB41" s="163"/>
      <c r="AC41" s="163"/>
      <c r="AD41" s="186">
        <f>Lifesaving!B13</f>
        <v>5</v>
      </c>
      <c r="AE41" s="183" t="str">
        <f>Lifesaving!C13</f>
        <v>Show or explain the use of rowboats, canoes, or other small craft in performing rescues.</v>
      </c>
      <c r="AF41" s="187" t="str">
        <f>IF(Lifesaving!V13="","",Lifesaving!V13)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(2014)'!V25="", "", 'Camping (2014)'!V25)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IF(Cooking!V28="","",Cooking!V28)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Prepedness'!V36="","",'Emergency Prepedness'!V36)</f>
        <v/>
      </c>
      <c r="W42" s="163"/>
      <c r="X42" s="163"/>
      <c r="Y42" s="313" t="str">
        <f>'Family Life'!B13</f>
        <v>i</v>
      </c>
      <c r="Z42" s="315" t="str">
        <f>'Family Life'!C13</f>
        <v>Avoiding substance abuse, including tobacco, alcohol, and drugs, all of which negatively affect your health and well-being.</v>
      </c>
      <c r="AA42" s="314" t="str">
        <f>IF('Family Life'!V13="","",'Family Life'!V13)</f>
        <v/>
      </c>
      <c r="AB42" s="163"/>
      <c r="AC42" s="163"/>
      <c r="AD42" s="291">
        <f>Lifesaving!B14</f>
        <v>6</v>
      </c>
      <c r="AE42" s="290" t="str">
        <f>Lifesaving!C14</f>
        <v>List various items that can be used as rescue aids in a noncontact swimming rescue. Explain why buoyant aids are preferred.</v>
      </c>
      <c r="AF42" s="292" t="str">
        <f>IF(Lifesaving!V14="","",Lifesaving!V14)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(2014)'!V26="", "", 'Camping (2014)'!V26)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World'!V19="","",'Citizenship in the World'!V19)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Management'!V30="","",'Personal Management'!V30)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IF(Swimming!V7="","",Swimming!V7)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(2014)'!V27="", "", 'Camping (2014)'!V27)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Life'!V14="","",'Family Life'!V14)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IF(Lifesaving!V15="","",Lifesaving!V15)</f>
        <v/>
      </c>
      <c r="AG44" s="163"/>
      <c r="AH44" s="163"/>
      <c r="AI44" s="186" t="str">
        <f>'Personal Management'!B31</f>
        <v>b</v>
      </c>
      <c r="AJ44" s="188" t="str">
        <f>'Personal Management'!C31</f>
        <v>Mutual funds.</v>
      </c>
      <c r="AK44" s="187" t="str">
        <f>IF('Personal Management'!V31="","",'Personal Management'!V31)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IF(Cooking!V29="","",Cooking!V29)</f>
        <v/>
      </c>
      <c r="R45" s="163"/>
      <c r="S45" s="163"/>
      <c r="T45" s="184" t="str">
        <f>'Emergency Prepedness'!B37</f>
        <v>6a</v>
      </c>
      <c r="U45" s="183" t="str">
        <f>'Emergency Prepedness'!C37</f>
        <v>Describe the National Incident Management System (NIMS)/Incident Command System (ICS)</v>
      </c>
      <c r="V45" s="185" t="str">
        <f>IF('Emergency Prepedness'!V37="","",'Emergency Prepedness'!V37)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Management'!V32="","",'Personal Management'!V32)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World'!V20="","",'Citizenship in the World'!V20)</f>
        <v/>
      </c>
      <c r="M46"/>
      <c r="N46" s="164"/>
      <c r="O46" s="184" t="str">
        <f>Cooking!B30</f>
        <v>4c</v>
      </c>
      <c r="P46" s="183" t="str">
        <f>Cooking!C30</f>
        <v>Discuss how the Outdoor Code and no-trace principles pertain to cooking in the outdoors.</v>
      </c>
      <c r="Q46" s="185" t="str">
        <f>IF(Cooking!V30="","",Cooking!V30)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Prepedness'!V38="","",'Emergency Prepedness'!V38)</f>
        <v/>
      </c>
      <c r="W46" s="164"/>
      <c r="X46" s="164"/>
      <c r="Y46" s="184" t="str">
        <f>'Family Life'!B15</f>
        <v>iii</v>
      </c>
      <c r="Z46" s="188" t="str">
        <f>'Family Life'!C15</f>
        <v>How your chores in requirement 3 contributed to your role in the family.</v>
      </c>
      <c r="AA46" s="185" t="str">
        <f>IF('Family Life'!V15="","",'Family Life'!V15)</f>
        <v/>
      </c>
      <c r="AB46" s="164"/>
      <c r="AC46" s="164"/>
      <c r="AD46" s="291"/>
      <c r="AE46" s="290"/>
      <c r="AF46" s="292"/>
      <c r="AG46" s="164"/>
      <c r="AH46" s="164"/>
      <c r="AI46" s="186" t="str">
        <f>'Personal Management'!B33</f>
        <v>d</v>
      </c>
      <c r="AJ46" s="188" t="str">
        <f>'Personal Management'!C33</f>
        <v>Certificate of deposit (CD).</v>
      </c>
      <c r="AK46" s="187" t="str">
        <f>IF('Personal Management'!V33="","",'Personal Management'!V33)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(2014)'!V28="", "", 'Camping (2014)'!V28)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IF(Cooking!V31="","",Cooking!V31)</f>
        <v/>
      </c>
      <c r="R47" s="164"/>
      <c r="S47" s="164"/>
      <c r="T47" s="313"/>
      <c r="U47" s="290"/>
      <c r="V47" s="314"/>
      <c r="W47" s="164"/>
      <c r="X47" s="164"/>
      <c r="Y47" s="184" t="str">
        <f>'Family Life'!B16</f>
        <v>iv</v>
      </c>
      <c r="Z47" s="188" t="str">
        <f>'Family Life'!C16</f>
        <v>Personal and family finances.</v>
      </c>
      <c r="AA47" s="185" t="str">
        <f>IF('Family Life'!V16="","",'Family Life'!V16)</f>
        <v/>
      </c>
      <c r="AB47" s="164"/>
      <c r="AC47" s="164"/>
      <c r="AD47" s="186" t="str">
        <f>Lifesaving!B16</f>
        <v>7a</v>
      </c>
      <c r="AE47" s="183" t="str">
        <f>Lifesaving!C16</f>
        <v>Present a rescue tube to the subject, release it, and escort the victim to safety.</v>
      </c>
      <c r="AF47" s="187" t="str">
        <f>IF(Lifesaving!V16="","",Lifesaving!V16)</f>
        <v/>
      </c>
      <c r="AG47" s="164"/>
      <c r="AH47" s="164"/>
      <c r="AI47" s="186" t="str">
        <f>'Personal Management'!B34</f>
        <v>e</v>
      </c>
      <c r="AJ47" s="188" t="str">
        <f>'Personal Management'!C34</f>
        <v>Savings account or U.S. savings bond.</v>
      </c>
      <c r="AK47" s="187" t="str">
        <f>IF('Personal Management'!V34="","",'Personal Management'!V34)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IF(Swimming!V8="","",Swimming!V8)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World'!V21="","",'Citizenship in the World'!V21)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Life'!V17="","",'Family Life'!V17)</f>
        <v/>
      </c>
      <c r="AB48" s="164"/>
      <c r="AC48" s="164"/>
      <c r="AD48" s="186" t="str">
        <f>Lifesaving!B17</f>
        <v>7b</v>
      </c>
      <c r="AE48" s="183" t="str">
        <f>Lifesaving!C17</f>
        <v>Present a rescue tube to the subject and use it to tow the victim to safety.</v>
      </c>
      <c r="AF48" s="187" t="str">
        <f>IF(Lifesaving!V17="","",Lifesaving!V17)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Management'!V35="","",'Personal Management'!V35)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World'!V22="","",'Citizenship in the World'!V22)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Life'!V18="","",'Family Life'!V18)</f>
        <v/>
      </c>
      <c r="AB49" s="164"/>
      <c r="AC49" s="164"/>
      <c r="AD49" s="291" t="str">
        <f>Lifesaving!B18</f>
        <v>7c</v>
      </c>
      <c r="AE49" s="290" t="str">
        <f>Lifesaving!C18</f>
        <v>Present a buoyant aid other than a rescue tube to the subject, release it, and escort the victim to safety.</v>
      </c>
      <c r="AF49" s="292" t="str">
        <f>IF(Lifesaving!V18="","",Lifesaving!V18)</f>
        <v/>
      </c>
      <c r="AG49" s="164"/>
      <c r="AH49" s="164"/>
      <c r="AI49" s="291"/>
      <c r="AJ49" s="290"/>
      <c r="AK49" s="292"/>
      <c r="AL49" s="164"/>
      <c r="AM49" s="164"/>
      <c r="AN49" s="186" t="str">
        <f>Swimming!B9</f>
        <v>5a</v>
      </c>
      <c r="AO49" s="183" t="str">
        <f>Swimming!C9</f>
        <v>Float face up in a resting position for at least one minute.</v>
      </c>
      <c r="AP49" s="187" t="str">
        <f>IF(Swimming!V9="","",Swimming!V9)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(2014)'!V29="", "", 'Camping (2014)'!V29)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Prepedness'!V39="","",'Emergency Prepedness'!V39)</f>
        <v/>
      </c>
      <c r="W50" s="164"/>
      <c r="X50" s="164"/>
      <c r="Y50" s="184" t="str">
        <f>'Family Life'!B19</f>
        <v>vii</v>
      </c>
      <c r="Z50" s="188" t="str">
        <f>'Family Life'!C19</f>
        <v>Good etiquette and manners.</v>
      </c>
      <c r="AA50" s="185" t="str">
        <f>IF('Family Life'!V19="","",'Family Life'!V19)</f>
        <v/>
      </c>
      <c r="AB50" s="164"/>
      <c r="AC50" s="164"/>
      <c r="AD50" s="291"/>
      <c r="AE50" s="290"/>
      <c r="AF50" s="292"/>
      <c r="AG50" s="164"/>
      <c r="AH50" s="164"/>
      <c r="AI50" s="186" t="str">
        <f>'Personal Management'!B36</f>
        <v>7b</v>
      </c>
      <c r="AJ50" s="183" t="str">
        <f>'Personal Management'!C36</f>
        <v>Explain the different ways to borrow money.</v>
      </c>
      <c r="AK50" s="187" t="str">
        <f>IF('Personal Management'!V36="","",'Personal Management'!V36)</f>
        <v/>
      </c>
      <c r="AL50" s="164"/>
      <c r="AM50" s="164"/>
      <c r="AN50" s="186" t="str">
        <f>Swimming!B10</f>
        <v>5b</v>
      </c>
      <c r="AO50" s="183" t="str">
        <f>Swimming!C10</f>
        <v>Demonstrate survival floating for at least five minutes.</v>
      </c>
      <c r="AP50" s="187" t="str">
        <f>IF(Swimming!V10="","",Swimming!V10)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IF(Cooking!V32="","",Cooking!V32)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Life'!V20="","",'Family Life'!V20)</f>
        <v/>
      </c>
      <c r="AB51" s="164"/>
      <c r="AC51" s="164"/>
      <c r="AD51" s="186" t="str">
        <f>Lifesaving!B19</f>
        <v>7d</v>
      </c>
      <c r="AE51" s="183" t="str">
        <f>Lifesaving!C19</f>
        <v>Present a buoyant aid other than a rescue tube to the subject and use it to tow the victim to safety.</v>
      </c>
      <c r="AF51" s="187" t="str">
        <f>IF(Lifesaving!V19="","",Lifesaving!V19)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Management'!V37="","",'Personal Management'!V37)</f>
        <v/>
      </c>
      <c r="AL51" s="164"/>
      <c r="AM51" s="164"/>
      <c r="AN51" s="291" t="str">
        <f>Swimming!B11</f>
        <v>5c</v>
      </c>
      <c r="AO51" s="290" t="str">
        <f>Swimming!C11</f>
        <v>While wearing a properly fitted U.S. Coast Guard approved life jacket, demonstrate the HELP and huddle positions. Explain their purposes.</v>
      </c>
      <c r="AP51" s="292" t="str">
        <f>IF(Swimming!V11="","",Swimming!V11)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IF(Lifesaving!V20="","",Lifesaving!V20)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IF(Cooking!V33="","",Cooking!V33)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Life'!V21="","",'Family Life'!V21)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IF(Swimming!V12="","",Swimming!V12)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(2014)'!V30="", "", 'Camping (2014)'!V30)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IF(Cooking!V34="","",Cooking!V34)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Prepedness'!V40="","",'Emergency Prepedness'!V40)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Management'!V38="","",'Personal Management'!V38)</f>
        <v/>
      </c>
      <c r="AL54" s="164"/>
      <c r="AM54" s="164"/>
      <c r="AN54" s="186">
        <f>Swimming!B13</f>
        <v>6</v>
      </c>
      <c r="AO54" s="183" t="str">
        <f>Swimming!C13</f>
        <v>In water over your head, but not to exceed 10 feet, do each of the following:</v>
      </c>
      <c r="AP54" s="187" t="str">
        <f>IF(Swimming!V13="","",Swimming!V13)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IF(Lifesaving!V21="","",Lifesaving!V21)</f>
        <v/>
      </c>
      <c r="AG55" s="164"/>
      <c r="AH55" s="164"/>
      <c r="AI55" s="186" t="str">
        <f>'Personal Management'!B39</f>
        <v>7e</v>
      </c>
      <c r="AJ55" s="183" t="str">
        <f>'Personal Management'!C39</f>
        <v>Explain ways to reduce or eliminate debt.</v>
      </c>
      <c r="AK55" s="187" t="str">
        <f>IF('Personal Management'!V39="","",'Personal Management'!V39)</f>
        <v/>
      </c>
      <c r="AL55" s="164"/>
      <c r="AM55" s="164"/>
      <c r="AN55" s="186" t="str">
        <f>Swimming!B14</f>
        <v>a</v>
      </c>
      <c r="AO55" s="188" t="str">
        <f>Swimming!C14</f>
        <v>Use the feet first method of surface diving and bring an object up from the bottom.</v>
      </c>
      <c r="AP55" s="187" t="str">
        <f>IF(Swimming!V14="","",Swimming!V14)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(2014)'!V31="", "", 'Camping (2014)'!V31)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Prepedness'!V41="","",'Emergency Prepedness'!V41)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IF(Lifesaving!V22="","",Lifesaving!V22)</f>
        <v/>
      </c>
      <c r="AG56" s="164"/>
      <c r="AH56" s="164"/>
      <c r="AI56" s="291">
        <f>'Personal Management'!B40</f>
        <v>8</v>
      </c>
      <c r="AJ56" s="315" t="str">
        <f>'Personal Management'!C40</f>
        <v>Demonstrate to your merit badge counselor your understanding of time management by doing the following:</v>
      </c>
      <c r="AK56" s="292" t="str">
        <f>IF('Personal Management'!V40="","",'Personal Management'!V40)</f>
        <v/>
      </c>
      <c r="AL56" s="164"/>
      <c r="AM56" s="164"/>
      <c r="AN56" s="186" t="str">
        <f>Swimming!B15</f>
        <v>b</v>
      </c>
      <c r="AO56" s="188" t="str">
        <f>Swimming!C15</f>
        <v>Do a headfirst surface dive (pike or tuck), and bring the object up again.</v>
      </c>
      <c r="AP56" s="187" t="str">
        <f>IF(Swimming!V15="","",Swimming!V15)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(2014)'!V32="", "", 'Camping (2014)'!V32)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IF(Cooking!V35="","",Cooking!V35)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IF(Lifesaving!V23="","",Lifesaving!V23)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IF(Swimming!V16="","",Swimming!V16)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(2014)'!V33="", "", 'Camping (2014)'!V33)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Prepedness'!V42="","",'Emergency Prepedness'!V42)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Management'!V41="","",'Personal Management'!V41)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(2014)'!V34="", "", 'Camping (2014)'!V34)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IF(Cooking!V36="","",Cooking!V36)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IF(Lifesaving!V24="","",Lifesaving!V24)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IF(Swimming!V17="","",Swimming!V17)</f>
        <v/>
      </c>
      <c r="AQ59" s="63"/>
    </row>
    <row r="60" spans="4:48" x14ac:dyDescent="0.15">
      <c r="D60" s="63"/>
      <c r="E60" s="190">
        <f>'Camping (2014)'!B35</f>
        <v>5</v>
      </c>
      <c r="F60" s="197" t="str">
        <f>'Camping (2014)'!C35</f>
        <v>Plan and carry out an overnight snow camping experience.</v>
      </c>
      <c r="G60" s="191" t="str">
        <f>IF('Camping (2014)'!V35="", "", 'Camping (2014)'!V35)</f>
        <v/>
      </c>
      <c r="H60" s="63"/>
      <c r="I60" s="63"/>
      <c r="N60" s="63"/>
      <c r="O60" s="313"/>
      <c r="P60" s="315"/>
      <c r="Q60" s="314"/>
      <c r="R60" s="63"/>
      <c r="S60" s="63"/>
      <c r="T60" s="184" t="str">
        <f>'Emergency Prepedness'!B43</f>
        <v>i</v>
      </c>
      <c r="U60" s="188" t="str">
        <f>'Emergency Prepedness'!C43</f>
        <v>Crowd and traffic control.</v>
      </c>
      <c r="V60" s="185" t="str">
        <f>IF('Emergency Prepedness'!V43="","",'Emergency Prepedness'!V43)</f>
        <v/>
      </c>
      <c r="W60" s="63"/>
      <c r="X60" s="63"/>
      <c r="AB60" s="63"/>
      <c r="AC60" s="63"/>
      <c r="AD60" s="291" t="str">
        <f>Lifesaving!B25</f>
        <v>9c</v>
      </c>
      <c r="AE60" s="290" t="str">
        <f>Lifesaving!C25</f>
        <v>Perform a cross-chest carry for an exhausted, passive victim who does not respond to instructions to aid himself.</v>
      </c>
      <c r="AF60" s="292" t="str">
        <f>IF(Lifesaving!V25="","",Lifesaving!V25)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Management'!V42="","",'Personal Management'!V42)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(2014)'!V36="", "", 'Camping (2014)'!V36)</f>
        <v/>
      </c>
      <c r="H61" s="63"/>
      <c r="I61" s="63"/>
      <c r="N61" s="63"/>
      <c r="O61" s="313"/>
      <c r="P61" s="315"/>
      <c r="Q61" s="314"/>
      <c r="R61" s="63"/>
      <c r="S61" s="63"/>
      <c r="T61" s="184" t="str">
        <f>'Emergency Prepedness'!B44</f>
        <v>ii</v>
      </c>
      <c r="U61" s="188" t="str">
        <f>'Emergency Prepedness'!C44</f>
        <v>Messenger service and communication.</v>
      </c>
      <c r="V61" s="185" t="str">
        <f>IF('Emergency Prepedness'!V44="","",'Emergency Prepedness'!V44)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(2014)'!V37="", "", 'Camping (2014)'!V37)</f>
        <v/>
      </c>
      <c r="H62" s="63"/>
      <c r="I62" s="63"/>
      <c r="N62" s="63"/>
      <c r="O62" s="313"/>
      <c r="P62" s="315"/>
      <c r="Q62" s="314"/>
      <c r="R62" s="63"/>
      <c r="S62" s="63"/>
      <c r="T62" s="184" t="str">
        <f>'Emergency Prepedness'!B45</f>
        <v>iii</v>
      </c>
      <c r="U62" s="188" t="str">
        <f>'Emergency Prepedness'!C45</f>
        <v>Collection and distribution services.</v>
      </c>
      <c r="V62" s="185" t="str">
        <f>IF('Emergency Prepedness'!V45="","",'Emergency Prepedness'!V45)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IF(Lifesaving!V26="","",Lifesaving!V26)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IF(Swimming!V18="","",Swimming!V18)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(2014)'!V38="", "", 'Camping (2014)'!V38)</f>
        <v/>
      </c>
      <c r="H63" s="63"/>
      <c r="I63" s="63"/>
      <c r="N63" s="63"/>
      <c r="O63" s="184" t="str">
        <f>Cooking!B37</f>
        <v>f</v>
      </c>
      <c r="P63" s="188" t="str">
        <f>Cooking!C37</f>
        <v>Explain how you kept foods safe and free from cross-contamination.</v>
      </c>
      <c r="Q63" s="185" t="str">
        <f>IF(Cooking!V37="","",Cooking!V37)</f>
        <v/>
      </c>
      <c r="R63" s="63"/>
      <c r="S63" s="63"/>
      <c r="T63" s="184" t="str">
        <f>'Emergency Prepedness'!B46</f>
        <v>iv</v>
      </c>
      <c r="U63" s="188" t="str">
        <f>'Emergency Prepedness'!C46</f>
        <v>Group feeding, shelter, and sanitation</v>
      </c>
      <c r="V63" s="185" t="str">
        <f>IF('Emergency Prepedness'!V46="","",'Emergency Prepedness'!V46)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Management'!V43="","",'Personal Management'!V43)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IF(Cooking!V38="","",Cooking!V38)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Prepedness'!V47="","",'Emergency Prepedness'!V47)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IF(Lifesaving!V27="","",Lifesaving!V27)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Management'!V44="","",'Personal Management'!V44)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IF(Cooking!V39="","",Cooking!V39)</f>
        <v/>
      </c>
      <c r="R67" s="66"/>
      <c r="S67" s="66"/>
      <c r="T67" s="184">
        <f>'Emergency Prepedness'!B48</f>
        <v>9</v>
      </c>
      <c r="U67" s="183" t="str">
        <f>'Emergency Prepedness'!C48</f>
        <v>Do ONE of the following:</v>
      </c>
      <c r="V67" s="185" t="str">
        <f>IF('Emergency Prepedness'!V48="","",'Emergency Prepedness'!V48)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Prepedness'!V49="","",'Emergency Prepedness'!V49)</f>
        <v/>
      </c>
      <c r="W68" s="66"/>
      <c r="X68" s="66"/>
      <c r="AB68" s="66"/>
      <c r="AC68" s="66"/>
      <c r="AD68" s="186" t="str">
        <f>Lifesaving!B28</f>
        <v>11a</v>
      </c>
      <c r="AE68" s="183" t="str">
        <f>Lifesaving!C28</f>
        <v>Perform an equipment assist using a buoyant aid.</v>
      </c>
      <c r="AF68" s="187" t="str">
        <f>IF(Lifesaving!V28="","",Lifesaving!V28)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IF(Cooking!V40="","",Cooking!V40)</f>
        <v/>
      </c>
      <c r="R69" s="66"/>
      <c r="S69" s="66"/>
      <c r="T69" s="313"/>
      <c r="U69" s="315"/>
      <c r="V69" s="314"/>
      <c r="W69" s="66"/>
      <c r="X69" s="66"/>
      <c r="AB69" s="66"/>
      <c r="AC69" s="66"/>
      <c r="AD69" s="186" t="str">
        <f>Lifesaving!B29</f>
        <v>11b</v>
      </c>
      <c r="AE69" s="183" t="str">
        <f>Lifesaving!C29</f>
        <v>Perform a front approach and wrist tow.</v>
      </c>
      <c r="AF69" s="187" t="str">
        <f>IF(Lifesaving!V29="","",Lifesaving!V29)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Management'!V45="","",'Personal Management'!V45)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IF(Cooking!V41="","",Cooking!V41)</f>
        <v/>
      </c>
      <c r="R70" s="66"/>
      <c r="S70" s="66"/>
      <c r="T70" s="184" t="str">
        <f>'Emergency Prepedness'!B50</f>
        <v>b</v>
      </c>
      <c r="U70" s="188" t="str">
        <f>'Emergency Prepedness'!C50</f>
        <v>Review or develop a plan of escape for your family in case of fire in your home.</v>
      </c>
      <c r="V70" s="185" t="str">
        <f>IF('Emergency Prepedness'!V50="","",'Emergency Prepedness'!V50)</f>
        <v/>
      </c>
      <c r="W70" s="66"/>
      <c r="X70" s="66"/>
      <c r="AB70" s="66"/>
      <c r="AC70" s="66"/>
      <c r="AD70" s="186" t="str">
        <f>Lifesaving!B30</f>
        <v>11c</v>
      </c>
      <c r="AE70" s="183" t="str">
        <f>Lifesaving!C30</f>
        <v>Perform a rear approach and armpit tow.</v>
      </c>
      <c r="AF70" s="187" t="str">
        <f>IF(Lifesaving!V30="","",Lifesaving!V30)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Prepedness'!V51="","",'Emergency Prepedness'!V51)</f>
        <v/>
      </c>
      <c r="W71" s="66"/>
      <c r="X71" s="66"/>
      <c r="AB71" s="66"/>
      <c r="AC71" s="66"/>
      <c r="AD71" s="186" t="str">
        <f>Lifesaving!B31</f>
        <v>12a</v>
      </c>
      <c r="AE71" s="183" t="str">
        <f>Lifesaving!C31</f>
        <v>Recover a 10-pound weight in 8 to 10 feet of water using a feet first surface dive.</v>
      </c>
      <c r="AF71" s="187" t="str">
        <f>IF(Lifesaving!V31="","",Lifesaving!V31)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IF(Lifesaving!V32="","",Lifesaving!V32)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IF(Cooking!V42="","",Cooking!V42)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IF(Lifesaving!V33="","",Lifesaving!V33)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IF(Lifesaving!V34="","",Lifesaving!V34)</f>
        <v/>
      </c>
      <c r="AG74" s="66"/>
      <c r="AH74" s="66"/>
      <c r="AI74" s="186" t="str">
        <f>'Personal Management'!B46</f>
        <v>a</v>
      </c>
      <c r="AJ74" s="188" t="str">
        <f>'Personal Management'!C46</f>
        <v>Define the project. What is your goal?</v>
      </c>
      <c r="AK74" s="187" t="str">
        <f>IF('Personal Management'!V46="","",'Personal Management'!V46)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IF(Cooking!V43="","",Cooking!V43)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Management'!V47="","",'Personal Management'!V47)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IF(Cooking!V44="","",Cooking!V44)</f>
        <v/>
      </c>
      <c r="R76" s="66"/>
      <c r="S76" s="66"/>
      <c r="W76" s="66"/>
      <c r="X76" s="66"/>
      <c r="AB76" s="66"/>
      <c r="AC76" s="66"/>
      <c r="AD76" s="186" t="str">
        <f>Lifesaving!B35</f>
        <v>14a</v>
      </c>
      <c r="AE76" s="183" t="str">
        <f>Lifesaving!C35</f>
        <v>Explain the signs and symptoms of a spinal injury.</v>
      </c>
      <c r="AF76" s="187" t="str">
        <f>IF(Lifesaving!V35="","",Lifesaving!V35)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IF(Lifesaving!V36="","",Lifesaving!V36)</f>
        <v/>
      </c>
      <c r="AG77" s="98"/>
      <c r="AH77" s="98"/>
      <c r="AI77" s="186" t="str">
        <f>'Personal Management'!B48</f>
        <v>c</v>
      </c>
      <c r="AJ77" s="188" t="str">
        <f>'Personal Management'!C48</f>
        <v>Describe your project.</v>
      </c>
      <c r="AK77" s="187" t="str">
        <f>IF('Personal Management'!V48="","",'Personal Management'!V48)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IF(Lifesaving!V37="","",Lifesaving!V37)</f>
        <v/>
      </c>
      <c r="AG78" s="98"/>
      <c r="AH78" s="98"/>
      <c r="AI78" s="186" t="str">
        <f>'Personal Management'!B49</f>
        <v>d</v>
      </c>
      <c r="AJ78" s="188" t="str">
        <f>'Personal Management'!C49</f>
        <v>Develop a list of resources. Identify how these resources will help you achieve your goal.</v>
      </c>
      <c r="AK78" s="187" t="str">
        <f>IF('Personal Management'!V49="","",'Personal Management'!V49)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IF(Lifesaving!V38="","",Lifesaving!V38)</f>
        <v/>
      </c>
      <c r="AG79" s="98"/>
      <c r="AH79" s="98"/>
      <c r="AI79" s="186" t="str">
        <f>'Personal Management'!B50</f>
        <v>e</v>
      </c>
      <c r="AJ79" s="188" t="str">
        <f>'Personal Management'!C50</f>
        <v>Develop a budget for your project.</v>
      </c>
      <c r="AK79" s="187" t="str">
        <f>IF('Personal Management'!V50="","",'Personal Management'!V50)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IF(Cooking!V45="","",Cooking!V45)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Management'!V51="","",'Personal Management'!V51)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IF(Cooking!V46="","",Cooking!V46)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Management'!V52="","",'Personal Management'!V52)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Community'!V3="", "", 'Citizenship in the Community'!V3)</f>
        <v/>
      </c>
      <c r="H87" s="66"/>
      <c r="I87" s="66"/>
      <c r="J87" s="186">
        <f>Communication!B3</f>
        <v>1</v>
      </c>
      <c r="K87" s="195" t="str">
        <f>Communication!C3</f>
        <v>Do ONE</v>
      </c>
      <c r="L87" s="187" t="str">
        <f>IF(Communication!V3="","",Communication!V3)</f>
        <v/>
      </c>
      <c r="N87" s="66"/>
      <c r="O87" s="313" t="str">
        <f>Cooking!B47</f>
        <v>a</v>
      </c>
      <c r="P87" s="290" t="str">
        <f>Cooking!C47</f>
        <v>Create a shopping list for your meals, showing the amount of food needed to prepare and serve each meal, and the cost for each meal.</v>
      </c>
      <c r="Q87" s="314" t="str">
        <f>IF(Cooking!V47="","",Cooking!V47)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Science'!V3="","",'Environmental Science'!V3)</f>
        <v/>
      </c>
      <c r="W87" s="66"/>
      <c r="X87" s="66"/>
      <c r="Y87" s="313">
        <f>'First Aid'!B3</f>
        <v>1</v>
      </c>
      <c r="Z87" s="290" t="str">
        <f>'First Aid'!C3</f>
        <v>Satisfy your counselor that you have current knowledge of all first-aid requirements for Tenderfoot, Second Class, and First Class ranks.</v>
      </c>
      <c r="AA87" s="314" t="str">
        <f>IF('First Aid'!V3="","",'First Aid'!V3)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Fitness'!V3="","",'Personal Fitness'!V3)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IF(Sustainability!V3="","",Sustainability!V3)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IF(Communication!V4="","",Communication!V4)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IF(Cooking!V48="","",Cooking!V48)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Aid'!V4="","",'First Aid'!V4)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Science'!V4="","",'Environmental Science'!V4)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Community'!V4="", "", 'Citizenship in the Community'!V4)</f>
        <v/>
      </c>
      <c r="H91" s="81"/>
      <c r="I91" s="81"/>
      <c r="J91" s="291"/>
      <c r="K91" s="294"/>
      <c r="L91" s="292"/>
      <c r="N91" s="81"/>
      <c r="O91" s="313"/>
      <c r="P91" s="290"/>
      <c r="Q91" s="314"/>
      <c r="R91" s="81"/>
      <c r="T91" s="321"/>
      <c r="U91" s="174" t="str">
        <f>'Environmental Science'!C5</f>
        <v>• Population</v>
      </c>
      <c r="V91" s="185" t="str">
        <f>IF('Environmental Science'!V5="","",'Environmental Science'!V5)</f>
        <v/>
      </c>
      <c r="W91" s="81"/>
      <c r="Y91" s="313" t="str">
        <f>'First Aid'!B5</f>
        <v>2b</v>
      </c>
      <c r="Z91" s="290" t="str">
        <f>'First Aid'!C5</f>
        <v>Define the term triage. Explain the steps necessary to assess and handle a medical emergency until help arrives.</v>
      </c>
      <c r="AA91" s="314" t="str">
        <f>IF('First Aid'!V5="","",'First Aid'!V5)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Community'!V5="", "", 'Citizenship in the Community'!V5)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IF(Cooking!V49="","",Cooking!V49)</f>
        <v/>
      </c>
      <c r="R92" s="66"/>
      <c r="T92" s="321"/>
      <c r="U92" s="174" t="str">
        <f>'Environmental Science'!C6</f>
        <v>• Community</v>
      </c>
      <c r="V92" s="185" t="str">
        <f>IF('Environmental Science'!V6="","",'Environmental Science'!V6)</f>
        <v/>
      </c>
      <c r="W92" s="66"/>
      <c r="Y92" s="313"/>
      <c r="Z92" s="290"/>
      <c r="AA92" s="314"/>
      <c r="AD92" s="186" t="str">
        <f>'Personal Fitness'!B4</f>
        <v>i</v>
      </c>
      <c r="AE92" s="188" t="str">
        <f>'Personal Fitness'!C4</f>
        <v>Why physical exams are important.</v>
      </c>
      <c r="AF92" s="187" t="str">
        <f>IF('Personal Fitness'!V4="","",'Personal Fitness'!V4)</f>
        <v/>
      </c>
      <c r="AG92" s="66"/>
      <c r="AI92" s="186">
        <f>Sustainability!B4</f>
        <v>2</v>
      </c>
      <c r="AJ92" s="183" t="str">
        <f>Sustainability!C4</f>
        <v>Do A and either B OR C of the following:</v>
      </c>
      <c r="AK92" s="187" t="str">
        <f>IF(Sustainability!V4="","",Sustainability!V4)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Science'!V7="","",'Environmental Science'!V7)</f>
        <v/>
      </c>
      <c r="W93" s="66"/>
      <c r="Y93" s="184" t="str">
        <f>'First Aid'!B6</f>
        <v>2c</v>
      </c>
      <c r="Z93" s="183" t="str">
        <f>'First Aid'!C6</f>
        <v>Explain the standard precautions as applied to blood borne pathogens.</v>
      </c>
      <c r="AA93" s="185" t="str">
        <f>IF('First Aid'!V6="","",'First Aid'!V6)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Fitness'!V5="","",'Personal Fitness'!V5)</f>
        <v/>
      </c>
      <c r="AG93" s="66"/>
      <c r="AI93" s="186"/>
      <c r="AJ93" s="183" t="str">
        <f>Sustainability!C5</f>
        <v>Water</v>
      </c>
      <c r="AK93" s="187" t="str">
        <f>IF(Sustainability!V5="","",Sustainability!V5)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Community'!V6="", "", 'Citizenship in the Community'!V6)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IF(Communication!V5="","",Communication!V5)</f>
        <v/>
      </c>
      <c r="N94" s="66"/>
      <c r="O94" s="313"/>
      <c r="P94" s="290"/>
      <c r="Q94" s="314"/>
      <c r="R94" s="66"/>
      <c r="T94" s="321"/>
      <c r="U94" s="174" t="str">
        <f>'Environmental Science'!C8</f>
        <v>• Biosphere</v>
      </c>
      <c r="V94" s="185" t="str">
        <f>IF('Environmental Science'!V8="","",'Environmental Science'!V8)</f>
        <v/>
      </c>
      <c r="W94" s="66"/>
      <c r="Y94" s="184" t="str">
        <f>'First Aid'!B7</f>
        <v>2d</v>
      </c>
      <c r="Z94" s="183" t="str">
        <f>'First Aid'!C7</f>
        <v>Prepare a first-aid kit for your home. Display and discuss its contents with your counselor.</v>
      </c>
      <c r="AA94" s="185" t="str">
        <f>IF('First Aid'!V7="","",'First Aid'!V7)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IF(Sustainability!V6="","",Sustainability!V6)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Community'!V7="", "", 'Citizenship in the Community'!V7)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IF(Cooking!V50="","",Cooking!V50)</f>
        <v/>
      </c>
      <c r="R95" s="66"/>
      <c r="T95" s="321"/>
      <c r="U95" s="174" t="str">
        <f>'Environmental Science'!C9</f>
        <v>• Symbiosis</v>
      </c>
      <c r="V95" s="185" t="str">
        <f>IF('Environmental Science'!V9="","",'Environmental Science'!V9)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Aid'!V8="","",'First Aid'!V8)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Community'!V8="", "", 'Citizenship in the Community'!V8)</f>
        <v/>
      </c>
      <c r="H96" s="66"/>
      <c r="I96" s="66"/>
      <c r="J96" s="291"/>
      <c r="K96" s="294"/>
      <c r="L96" s="292"/>
      <c r="N96" s="66"/>
      <c r="O96" s="313"/>
      <c r="P96" s="290"/>
      <c r="Q96" s="314"/>
      <c r="R96" s="66"/>
      <c r="T96" s="321"/>
      <c r="U96" s="174" t="str">
        <f>'Environmental Science'!C10</f>
        <v>• Niche</v>
      </c>
      <c r="V96" s="185" t="str">
        <f>IF('Environmental Science'!V10="","",'Environmental Science'!V10)</f>
        <v/>
      </c>
      <c r="W96" s="66"/>
      <c r="Y96" s="313"/>
      <c r="Z96" s="290"/>
      <c r="AA96" s="314"/>
      <c r="AD96" s="186" t="str">
        <f>'Personal Fitness'!B6</f>
        <v>iii</v>
      </c>
      <c r="AE96" s="188" t="str">
        <f>'Personal Fitness'!C6</f>
        <v>Diseases that can be prevented and how.</v>
      </c>
      <c r="AF96" s="187" t="str">
        <f>IF('Personal Fitness'!V6="","",'Personal Fitness'!V6)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Science'!V11="","",'Environmental Science'!V11)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Aid'!V9="","",'First Aid'!V9)</f>
        <v/>
      </c>
      <c r="AD97" s="186" t="str">
        <f>'Personal Fitness'!B7</f>
        <v>iv</v>
      </c>
      <c r="AE97" s="188" t="str">
        <f>'Personal Fitness'!C7</f>
        <v>The seven warning signs of cancer.</v>
      </c>
      <c r="AF97" s="187" t="str">
        <f>IF('Personal Fitness'!V7="","",'Personal Fitness'!V7)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Community'!V9="", "", 'Citizenship in the Community'!V9)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IF(Cooking!V51="","",Cooking!V51)</f>
        <v/>
      </c>
      <c r="R98" s="66"/>
      <c r="T98" s="321"/>
      <c r="U98" s="174" t="str">
        <f>'Environmental Science'!C12</f>
        <v>• Conservation</v>
      </c>
      <c r="V98" s="185" t="str">
        <f>IF('Environmental Science'!V12="","",'Environmental Science'!V12)</f>
        <v/>
      </c>
      <c r="W98" s="66"/>
      <c r="Y98" s="313"/>
      <c r="Z98" s="290"/>
      <c r="AA98" s="314"/>
      <c r="AD98" s="186" t="str">
        <f>'Personal Fitness'!B8</f>
        <v>v</v>
      </c>
      <c r="AE98" s="188" t="str">
        <f>'Personal Fitness'!C8</f>
        <v>The youth risk factors that affect cardiovascular fitness in adulthood.</v>
      </c>
      <c r="AF98" s="187" t="str">
        <f>IF('Personal Fitness'!V8="","",'Personal Fitness'!V8)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Science'!V13="","",'Environmental Science'!V13)</f>
        <v/>
      </c>
      <c r="W99" s="66"/>
      <c r="Y99" s="184" t="str">
        <f>'First Aid'!B10</f>
        <v>3c</v>
      </c>
      <c r="Z99" s="183" t="str">
        <f>'First Aid'!C10</f>
        <v>Explain the use of an automated external defibrillator (AED).</v>
      </c>
      <c r="AA99" s="185" t="str">
        <f>IF('First Aid'!V10="","",'First Aid'!V10)</f>
        <v/>
      </c>
      <c r="AD99" s="291" t="str">
        <f>'Personal Fitness'!B9</f>
        <v>1b</v>
      </c>
      <c r="AE99" s="290" t="str">
        <f>'Personal Fitness'!C9</f>
        <v>Have a dental examination. Get a statement saying that your teeth have been checked and cared for. Tell how to care for your teeth.</v>
      </c>
      <c r="AF99" s="292" t="str">
        <f>IF('Personal Fitness'!V9="","",'Personal Fitness'!V9)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IF(Sustainability!V7="","",Sustainability!V7)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Community'!V10="", "", 'Citizenship in the Community'!V10)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IF(Communication!V6="","",Communication!V6)</f>
        <v/>
      </c>
      <c r="N100" s="66"/>
      <c r="O100" s="313"/>
      <c r="P100" s="290"/>
      <c r="Q100" s="314"/>
      <c r="R100" s="66"/>
      <c r="T100" s="321"/>
      <c r="U100" s="174" t="str">
        <f>'Environmental Science'!C14</f>
        <v>• Endangered species</v>
      </c>
      <c r="V100" s="185" t="str">
        <f>IF('Environmental Science'!V14="","",'Environmental Science'!V14)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Aid'!V11="","",'First Aid'!V11)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Science'!V15="","",'Environmental Science'!V15)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Fitness'!V10="","",'Personal Fitness'!V10)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Community'!V11="", "", 'Citizenship in the Community'!V11)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IF(Cooking!V52="","",Cooking!V52)</f>
        <v/>
      </c>
      <c r="R102" s="66"/>
      <c r="T102" s="321"/>
      <c r="U102" s="174" t="str">
        <f>'Environmental Science'!C16</f>
        <v>• Pollution prevention</v>
      </c>
      <c r="V102" s="185" t="str">
        <f>IF('Environmental Science'!V16="","",'Environmental Science'!V16)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Community'!V12="", "", 'Citizenship in the Community'!V12)</f>
        <v/>
      </c>
      <c r="H103" s="66"/>
      <c r="I103" s="66"/>
      <c r="J103" s="291"/>
      <c r="K103" s="294"/>
      <c r="L103" s="292"/>
      <c r="N103" s="66"/>
      <c r="O103" s="313"/>
      <c r="P103" s="290"/>
      <c r="Q103" s="314"/>
      <c r="R103" s="66"/>
      <c r="T103" s="321"/>
      <c r="U103" s="174" t="str">
        <f>'Environmental Science'!C17</f>
        <v>• Brownfield</v>
      </c>
      <c r="V103" s="185" t="str">
        <f>IF('Environmental Science'!V17="","",'Environmental Science'!V17)</f>
        <v/>
      </c>
      <c r="W103" s="66"/>
      <c r="Y103" s="313" t="str">
        <f>'First Aid'!B12</f>
        <v>3e</v>
      </c>
      <c r="Z103" s="290" t="str">
        <f>'First Aid'!C12</f>
        <v>Explain when a bee sting could be life threatening and what action should be taken for prevention and for first aid.</v>
      </c>
      <c r="AA103" s="314" t="str">
        <f>IF('First Aid'!V12="","",'First Aid'!V12)</f>
        <v/>
      </c>
      <c r="AD103" s="186" t="str">
        <f>'Personal Fitness'!B11</f>
        <v>a</v>
      </c>
      <c r="AE103" s="188" t="str">
        <f>'Personal Fitness'!C11</f>
        <v>Components of personal fitness.</v>
      </c>
      <c r="AF103" s="187" t="str">
        <f>IF('Personal Fitness'!V11="","",'Personal Fitness'!V11)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IF(Sustainability!V8="","",Sustainability!V8)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Community'!V13="", "", 'Citizenship in the Community'!V13)</f>
        <v/>
      </c>
      <c r="H104" s="66"/>
      <c r="I104" s="66"/>
      <c r="J104" s="291"/>
      <c r="K104" s="294"/>
      <c r="L104" s="292"/>
      <c r="N104" s="66"/>
      <c r="O104" s="313"/>
      <c r="P104" s="290"/>
      <c r="Q104" s="314"/>
      <c r="R104" s="66"/>
      <c r="T104" s="321"/>
      <c r="U104" s="174" t="str">
        <f>'Environmental Science'!C18</f>
        <v>• Ozone</v>
      </c>
      <c r="V104" s="185" t="str">
        <f>IF('Environmental Science'!V18="","",'Environmental Science'!V18)</f>
        <v/>
      </c>
      <c r="W104" s="66"/>
      <c r="Y104" s="313"/>
      <c r="Z104" s="290"/>
      <c r="AA104" s="314"/>
      <c r="AD104" s="186" t="str">
        <f>'Personal Fitness'!B12</f>
        <v>b</v>
      </c>
      <c r="AE104" s="188" t="str">
        <f>'Personal Fitness'!C12</f>
        <v>Reasons for being fit in all components.</v>
      </c>
      <c r="AF104" s="187" t="str">
        <f>IF('Personal Fitness'!V12="","",'Personal Fitness'!V12)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IF(Communication!V7="","",Communication!V7)</f>
        <v/>
      </c>
      <c r="N105" s="66"/>
      <c r="R105" s="66"/>
      <c r="T105" s="321"/>
      <c r="U105" s="174" t="str">
        <f>'Environmental Science'!C19</f>
        <v>• Watershed</v>
      </c>
      <c r="V105" s="185" t="str">
        <f>IF('Environmental Science'!V19="","",'Environmental Science'!V19)</f>
        <v/>
      </c>
      <c r="W105" s="66"/>
      <c r="Y105" s="313" t="str">
        <f>'First Aid'!B13</f>
        <v>3f</v>
      </c>
      <c r="Z105" s="290" t="str">
        <f>'First Aid'!C13</f>
        <v>Explain the symptoms of heatstroke and what action should be taken for first aid and for prevention.</v>
      </c>
      <c r="AA105" s="314" t="str">
        <f>IF('First Aid'!V13="","",'First Aid'!V13)</f>
        <v/>
      </c>
      <c r="AD105" s="186" t="str">
        <f>'Personal Fitness'!B13</f>
        <v>c</v>
      </c>
      <c r="AE105" s="188" t="str">
        <f>'Personal Fitness'!C13</f>
        <v>What it means to be mentally healthy.</v>
      </c>
      <c r="AF105" s="187" t="str">
        <f>IF('Personal Fitness'!V13="","",'Personal Fitness'!V13)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Science'!V20="","",'Environmental Science'!V20)</f>
        <v/>
      </c>
      <c r="W106" s="66"/>
      <c r="Y106" s="313"/>
      <c r="Z106" s="290"/>
      <c r="AA106" s="314"/>
      <c r="AD106" s="186" t="str">
        <f>'Personal Fitness'!B14</f>
        <v>d</v>
      </c>
      <c r="AE106" s="188" t="str">
        <f>'Personal Fitness'!C14</f>
        <v>What it means to be physically healthy and fit.</v>
      </c>
      <c r="AF106" s="187" t="str">
        <f>IF('Personal Fitness'!V14="","",'Personal Fitness'!V14)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Community'!V14="", "", 'Citizenship in the Community'!V14)</f>
        <v/>
      </c>
      <c r="H107" s="66"/>
      <c r="I107" s="66"/>
      <c r="J107" s="291"/>
      <c r="K107" s="294"/>
      <c r="L107" s="292"/>
      <c r="N107" s="66"/>
      <c r="O107" s="299"/>
      <c r="P107" s="299"/>
      <c r="Q107" s="299"/>
      <c r="R107" s="66"/>
      <c r="T107" s="321"/>
      <c r="U107" s="174" t="str">
        <f>'Environmental Science'!C21</f>
        <v>• Nonpoint source</v>
      </c>
      <c r="V107" s="185" t="str">
        <f>IF('Environmental Science'!V21="","",'Environmental Science'!V21)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Aid'!V14="","",'First Aid'!V14)</f>
        <v/>
      </c>
      <c r="AD107" s="186" t="str">
        <f>'Personal Fitness'!B15</f>
        <v>e</v>
      </c>
      <c r="AE107" s="188" t="str">
        <f>'Personal Fitness'!C15</f>
        <v>What it means to be socially healthy. Discuss your activity in the areas of healthy social fitness.</v>
      </c>
      <c r="AF107" s="187" t="str">
        <f>IF('Personal Fitness'!V15="","",'Personal Fitness'!V15)</f>
        <v/>
      </c>
      <c r="AG107" s="66"/>
      <c r="AI107" s="186"/>
      <c r="AJ107" s="183" t="str">
        <f>Sustainability!C9</f>
        <v>Food</v>
      </c>
      <c r="AK107" s="187" t="str">
        <f>IF(Sustainability!V9="","",Sustainability!V9)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Community'!V15="", "", 'Citizenship in the Community'!V15)</f>
        <v/>
      </c>
      <c r="H108" s="66"/>
      <c r="I108" s="66"/>
      <c r="J108" s="186">
        <f>Communication!B8</f>
        <v>2</v>
      </c>
      <c r="K108" s="195" t="str">
        <f>Communication!C8</f>
        <v>Do ONE</v>
      </c>
      <c r="L108" s="187" t="str">
        <f>IF(Communication!V8="","",Communication!V8)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IF(Cycling!V3="","",Cycling!V3)</f>
        <v/>
      </c>
      <c r="R108" s="66"/>
      <c r="T108" s="321"/>
      <c r="U108" s="174" t="str">
        <f>'Environmental Science'!C22</f>
        <v>• Hybrid vehicle</v>
      </c>
      <c r="V108" s="185" t="str">
        <f>IF('Environmental Science'!V22="","",'Environmental Science'!V22)</f>
        <v/>
      </c>
      <c r="W108" s="66"/>
      <c r="Y108" s="313"/>
      <c r="Z108" s="290"/>
      <c r="AA108" s="314"/>
      <c r="AD108" s="186" t="str">
        <f>'Personal Fitness'!B16</f>
        <v>f</v>
      </c>
      <c r="AE108" s="188" t="str">
        <f>'Personal Fitness'!C16</f>
        <v>What you can do to prevent social, emotional, or mental problems.</v>
      </c>
      <c r="AF108" s="187" t="str">
        <f>IF('Personal Fitness'!V16="","",'Personal Fitness'!V16)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IF(Sustainability!V10="","",Sustainability!V10)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IF(Communication!V9="","",Communication!V9)</f>
        <v/>
      </c>
      <c r="N109" s="66"/>
      <c r="O109" s="313"/>
      <c r="P109" s="290"/>
      <c r="Q109" s="314"/>
      <c r="R109" s="66"/>
      <c r="T109" s="322"/>
      <c r="U109" s="174" t="str">
        <f>'Environmental Science'!C23</f>
        <v>• Fuel cell</v>
      </c>
      <c r="V109" s="185" t="str">
        <f>IF('Environmental Science'!V23="","",'Environmental Science'!V23)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Fitness'!V17="","",'Personal Fitness'!V17)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Science'!V24="","",'Environmental Science'!V24)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Aid'!V15="","",'First Aid'!V15)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IF(Cycling!V4="","",Cycling!V4)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Science'!V25="","",'Environmental Science'!V25)</f>
        <v/>
      </c>
      <c r="Y111" s="313"/>
      <c r="Z111" s="290"/>
      <c r="AA111" s="314"/>
      <c r="AD111" s="186" t="str">
        <f>'Personal Fitness'!B18</f>
        <v>3b</v>
      </c>
      <c r="AE111" s="183" t="str">
        <f>'Personal Fitness'!C18</f>
        <v>Are you immunized and vaccinated according to the advice of your health-care provider?</v>
      </c>
      <c r="AF111" s="187" t="str">
        <f>IF('Personal Fitness'!V18="","",'Personal Fitness'!V18)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IF(Sustainability!V11="","",Sustainability!V11)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Community'!V16="", "", 'Citizenship in the Community'!V16)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IF(Communication!V10="","",Communication!V10)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Fitness'!V19="","",'Personal Fitness'!V19)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Science'!V26="","",'Environmental Science'!V26)</f>
        <v/>
      </c>
      <c r="W113" s="66"/>
      <c r="Y113" s="313" t="str">
        <f>'First Aid'!B16</f>
        <v>5a</v>
      </c>
      <c r="Z113" s="290" t="str">
        <f>'First Aid'!C16</f>
        <v>Describe the symptoms, proper first-aid procedures, and possible prevention measures for hypothermia</v>
      </c>
      <c r="AA113" s="314" t="str">
        <f>IF('First Aid'!V16="","",'First Aid'!V16)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Community'!V17="", "", 'Citizenship in the Community'!V17)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Fitness'!V20="","",'Personal Fitness'!V20)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IF(Sustainability!V12="","",Sustainability!V12)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IF(Communication!V11="","",Communication!V11)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IF(Cycling!V5="","",Cycling!V5)</f>
        <v/>
      </c>
      <c r="R115" s="66"/>
      <c r="T115" s="184" t="str">
        <f>'Environmental Science'!B27</f>
        <v>A3</v>
      </c>
      <c r="U115" s="183" t="str">
        <f>'Environmental Science'!C27</f>
        <v>Discuss what is an ecosystem. Tell how it is maintained in nature and how it survives.</v>
      </c>
      <c r="V115" s="185" t="str">
        <f>IF('Environmental Science'!V27="","",'Environmental Science'!V27)</f>
        <v/>
      </c>
      <c r="W115" s="66"/>
      <c r="Y115" s="313" t="str">
        <f>'First Aid'!B17</f>
        <v>5b</v>
      </c>
      <c r="Z115" s="290" t="str">
        <f>'First Aid'!C17</f>
        <v>Describe the symptoms, proper first-aid procedures, and possible prevention measures for convulsion/seizure</v>
      </c>
      <c r="AA115" s="314" t="str">
        <f>IF('First Aid'!V17="","",'First Aid'!V17)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Community'!V18="", "", 'Citizenship in the Community'!V18)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IF(Communication!V12="","",Communication!V12)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Science'!V28="","",'Environmental Science'!V28)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Fitness'!V21="","",'Personal Fitness'!V21)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Community'!V19="", "", 'Citizenship in the Community'!V19)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IF(Cycling!V6="","",Cycling!V6)</f>
        <v/>
      </c>
      <c r="R117" s="63"/>
      <c r="T117" s="313"/>
      <c r="U117" s="290"/>
      <c r="V117" s="314"/>
      <c r="W117" s="63"/>
      <c r="Y117" s="313" t="str">
        <f>'First Aid'!B18</f>
        <v>5c</v>
      </c>
      <c r="Z117" s="290" t="str">
        <f>'First Aid'!C18</f>
        <v>Describe the symptoms, proper first-aid procedures, and possible prevention measures for frostbite</v>
      </c>
      <c r="AA117" s="314" t="str">
        <f>IF('First Aid'!V18="","",'First Aid'!V18)</f>
        <v/>
      </c>
      <c r="AD117" s="291"/>
      <c r="AE117" s="290"/>
      <c r="AF117" s="292"/>
      <c r="AG117" s="63"/>
      <c r="AI117" s="186"/>
      <c r="AJ117" s="183" t="str">
        <f>Sustainability!C13</f>
        <v>Community</v>
      </c>
      <c r="AK117" s="187" t="str">
        <f>IF(Sustainability!V13="","",Sustainability!V13)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Science'!V29="","",'Environmental Science'!V29)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Fitness'!V22="","",'Personal Fitness'!V22)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IF(Sustainability!V14="","",Sustainability!V14)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IF(Cycling!V7="","",Cycling!V7)</f>
        <v/>
      </c>
      <c r="R119" s="63"/>
      <c r="T119" s="313"/>
      <c r="U119" s="290"/>
      <c r="V119" s="314"/>
      <c r="W119" s="63"/>
      <c r="Y119" s="313" t="str">
        <f>'First Aid'!B19</f>
        <v>5d</v>
      </c>
      <c r="Z119" s="290" t="str">
        <f>'First Aid'!C19</f>
        <v>Describe the symptoms, proper first-aid procedures, and possible prevention measures for dehydration</v>
      </c>
      <c r="AA119" s="314" t="str">
        <f>IF('First Aid'!V19="","",'First Aid'!V19)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Fitness'!V23="","",'Personal Fitness'!V23)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Community'!V20="", "", 'Citizenship in the Community'!V20)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IF(Communication!V13="","",Communication!V13)</f>
        <v/>
      </c>
      <c r="N121" s="63"/>
      <c r="O121" s="184" t="str">
        <f>Cycling!B8</f>
        <v>3a</v>
      </c>
      <c r="P121" s="183" t="str">
        <f>Cycling!C8</f>
        <v>Show all points that need regular lubrication</v>
      </c>
      <c r="Q121" s="185" t="str">
        <f>IF(Cycling!V8="","",Cycling!V8)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Aid'!V20="","",'First Aid'!V20)</f>
        <v/>
      </c>
      <c r="AD121" s="186" t="str">
        <f>'Personal Fitness'!B24</f>
        <v>3h</v>
      </c>
      <c r="AE121" s="183" t="str">
        <f>'Personal Fitness'!C24</f>
        <v>Do you sleep well at night and wake up feeling ready to start the new day?</v>
      </c>
      <c r="AF121" s="187" t="str">
        <f>IF('Personal Fitness'!V24="","",'Personal Fitness'!V24)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IF(Cycling!V9="","",Cycling!V9)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Science'!V30="","",'Environmental Science'!V30)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Fitness'!V25="","",'Personal Fitness'!V25)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IF(Sustainability!V15="","",Sustainability!V15)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IF(Cycling!V10="","",Cycling!V10)</f>
        <v/>
      </c>
      <c r="R123" s="63"/>
      <c r="T123" s="313"/>
      <c r="U123" s="290"/>
      <c r="V123" s="314"/>
      <c r="W123" s="63"/>
      <c r="Y123" s="184" t="str">
        <f>'First Aid'!B21</f>
        <v>5f</v>
      </c>
      <c r="Z123" s="183" t="str">
        <f>'First Aid'!C21</f>
        <v>Describe the symptoms, proper first-aid procedures, and possible prevention measures for burns</v>
      </c>
      <c r="AA123" s="185" t="str">
        <f>IF('First Aid'!V21="","",'First Aid'!V21)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IF(Cycling!V11="","",Cycling!V11)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Science'!V31="","",'Environmental Science'!V31)</f>
        <v/>
      </c>
      <c r="W124" s="63"/>
      <c r="Y124" s="313" t="str">
        <f>'First Aid'!B22</f>
        <v>5g</v>
      </c>
      <c r="Z124" s="290" t="str">
        <f>'First Aid'!C22</f>
        <v>Describe the symptoms, proper first-aid procedures, and possible prevention measures for abdominal pain</v>
      </c>
      <c r="AA124" s="314" t="str">
        <f>IF('First Aid'!V22="","",'First Aid'!V22)</f>
        <v/>
      </c>
      <c r="AD124" s="186" t="str">
        <f>'Personal Fitness'!B26</f>
        <v>3j</v>
      </c>
      <c r="AE124" s="183" t="str">
        <f>'Personal Fitness'!C26</f>
        <v>Do you spend quality time with your family and friends in social and recreational activities?</v>
      </c>
      <c r="AF124" s="187" t="str">
        <f>IF('Personal Fitness'!V26="","",'Personal Fitness'!V26)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IF(Communication!V14="","",Communication!V14)</f>
        <v/>
      </c>
      <c r="N125" s="63"/>
      <c r="O125" s="313">
        <f>Cycling!B12</f>
        <v>5</v>
      </c>
      <c r="P125" s="290" t="str">
        <f>Cycling!C12</f>
        <v>Show how to repair a flat by removing the tire, replacing or patching the tube, and remounting the tire.</v>
      </c>
      <c r="Q125" s="314" t="str">
        <f>IF(Cycling!V12="","",Cycling!V12)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Fitness'!V27="","",'Personal Fitness'!V27)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IF(Sustainability!V16="","",Sustainability!V16)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Science'!V32="","",'Environmental Science'!V32)</f>
        <v/>
      </c>
      <c r="Y126" s="313" t="str">
        <f>'First Aid'!B23</f>
        <v>5h</v>
      </c>
      <c r="Z126" s="290" t="str">
        <f>'First Aid'!C23</f>
        <v>Describe the symptoms, proper first-aid procedures, and possible prevention measures for loosened teeth</v>
      </c>
      <c r="AA126" s="314" t="str">
        <f>IF('First Aid'!V23="","",'First Aid'!V23)</f>
        <v/>
      </c>
      <c r="AD126" s="186" t="str">
        <f>'Personal Fitness'!B28</f>
        <v>4a</v>
      </c>
      <c r="AE126" s="183" t="str">
        <f>'Personal Fitness'!C28</f>
        <v>Explain the components of physical fitness.</v>
      </c>
      <c r="AF126" s="187" t="str">
        <f>IF('Personal Fitness'!V28="","",'Personal Fitness'!V28)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IF(Cycling!V13="","",Cycling!V13)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Fitness'!V29="","",'Personal Fitness'!V29)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Nation'!V3="", "", 'Citizenship in the Nation'!V3)</f>
        <v/>
      </c>
      <c r="J128" s="186">
        <f>Communication!B15</f>
        <v>7</v>
      </c>
      <c r="K128" s="195" t="str">
        <f>Communication!C15</f>
        <v>Do ONE</v>
      </c>
      <c r="L128" s="187" t="str">
        <f>IF(Communication!V15="","",Communication!V15)</f>
        <v/>
      </c>
      <c r="O128" s="313">
        <f>Cycling!B14</f>
        <v>7</v>
      </c>
      <c r="P128" s="290" t="str">
        <f>Cycling!C14</f>
        <v>Using the BSA buddy system, complete all the requirements for ONE of the following options: road biking OR mountain biking</v>
      </c>
      <c r="Q128" s="314" t="str">
        <f>IF(Cycling!V14="","",Cycling!V14)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Science'!V33="","",'Environmental Science'!V33)</f>
        <v/>
      </c>
      <c r="Y128" s="313" t="str">
        <f>'First Aid'!B24</f>
        <v>5i</v>
      </c>
      <c r="Z128" s="290" t="str">
        <f>'First Aid'!C24</f>
        <v>Describe the symptoms, proper first-aid procedures, and possible prevention measures for knocked out tooth</v>
      </c>
      <c r="AA128" s="314" t="str">
        <f>IF('First Aid'!V24="","",'First Aid'!V24)</f>
        <v/>
      </c>
      <c r="AD128" s="186" t="str">
        <f>'Personal Fitness'!B30</f>
        <v>4c</v>
      </c>
      <c r="AE128" s="183" t="str">
        <f>'Personal Fitness'!C30</f>
        <v>Explain the need to have a balance in all four components of physical fitness.</v>
      </c>
      <c r="AF128" s="187" t="str">
        <f>IF('Personal Fitness'!V30="","",'Personal Fitness'!V30)</f>
        <v/>
      </c>
      <c r="AI128" s="186"/>
      <c r="AJ128" s="183" t="str">
        <f>Sustainability!C17</f>
        <v>Energy</v>
      </c>
      <c r="AK128" s="187" t="str">
        <f>IF(Sustainability!V17="","",Sustainability!V17)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IF(Communication!V16="","",Communication!V16)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Fitness'!V31="","",'Personal Fitness'!V31)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IF(Sustainability!V18="","",Sustainability!V18)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Nation'!V4="", "", 'Citizenship in the Nation'!V4)</f>
        <v/>
      </c>
      <c r="H130" s="2"/>
      <c r="I130" s="2"/>
      <c r="J130" s="291"/>
      <c r="K130" s="294"/>
      <c r="L130" s="292"/>
      <c r="N130" s="2"/>
      <c r="O130" s="184" t="str">
        <f>Cycling!B15</f>
        <v>7A</v>
      </c>
      <c r="P130" s="183" t="str">
        <f>Cycling!C15</f>
        <v>Road Biking</v>
      </c>
      <c r="Q130" s="185" t="str">
        <f>IF(Cycling!V15="","",Cycling!V15)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Aid'!V25="","",'First Aid'!V25)</f>
        <v/>
      </c>
      <c r="AB130" s="2"/>
      <c r="AC130" s="2"/>
      <c r="AD130" s="186" t="str">
        <f>'Personal Fitness'!B32</f>
        <v>5a</v>
      </c>
      <c r="AE130" s="183" t="str">
        <f>'Personal Fitness'!C32</f>
        <v>Explain the importance of good nutrition.</v>
      </c>
      <c r="AF130" s="187" t="str">
        <f>IF('Personal Fitness'!V32="","",'Personal Fitness'!V32)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Nation'!V5="", "", 'Citizenship in the Nation'!V5)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IF(Communication!V17="","",Communication!V17)</f>
        <v/>
      </c>
      <c r="N131" s="2"/>
      <c r="O131" s="184">
        <f>Cycling!B16</f>
        <v>1</v>
      </c>
      <c r="P131" s="188" t="str">
        <f>Cycling!C16</f>
        <v>Take a road test with your counselor and demonstrate the following:</v>
      </c>
      <c r="Q131" s="185" t="str">
        <f>IF(Cycling!V16="","",Cycling!V16)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Science'!V34="","",'Environmental Science'!V34)</f>
        <v/>
      </c>
      <c r="W131" s="2"/>
      <c r="X131" s="2"/>
      <c r="Y131" s="313"/>
      <c r="Z131" s="290"/>
      <c r="AA131" s="314"/>
      <c r="AB131" s="2"/>
      <c r="AC131" s="2"/>
      <c r="AD131" s="186" t="str">
        <f>'Personal Fitness'!B33</f>
        <v>5b</v>
      </c>
      <c r="AE131" s="183" t="str">
        <f>'Personal Fitness'!C33</f>
        <v>Explain what good nutrition means to you.</v>
      </c>
      <c r="AF131" s="187" t="str">
        <f>IF('Personal Fitness'!V33="","",'Personal Fitness'!V33)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IF(Cycling!V17="","",Cycling!V17)</f>
        <v/>
      </c>
      <c r="R132" s="2"/>
      <c r="S132" s="2"/>
      <c r="T132" s="313"/>
      <c r="U132" s="290"/>
      <c r="V132" s="314"/>
      <c r="W132" s="2"/>
      <c r="X132" s="2"/>
      <c r="Y132" s="184">
        <f>'First Aid'!B26</f>
        <v>6</v>
      </c>
      <c r="Z132" s="183" t="str">
        <f>'First Aid'!C26</f>
        <v>Do TWO of the following</v>
      </c>
      <c r="AA132" s="185" t="str">
        <f>IF('First Aid'!V26="","",'First Aid'!V26)</f>
        <v/>
      </c>
      <c r="AB132" s="2"/>
      <c r="AC132" s="2"/>
      <c r="AD132" s="186" t="str">
        <f>'Personal Fitness'!B34</f>
        <v>5c</v>
      </c>
      <c r="AE132" s="183" t="str">
        <f>'Personal Fitness'!C34</f>
        <v>Explain how good nutrition is related to the other components of personal fitness.</v>
      </c>
      <c r="AF132" s="187" t="str">
        <f>IF('Personal Fitness'!V34="","",'Personal Fitness'!V34)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IF(Cycling!V18="","",Cycling!V18)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Aid'!V27="","",'First Aid'!V27)</f>
        <v/>
      </c>
      <c r="AB133" s="2"/>
      <c r="AC133" s="2"/>
      <c r="AD133" s="186" t="str">
        <f>'Personal Fitness'!B35</f>
        <v>5d</v>
      </c>
      <c r="AE133" s="183" t="str">
        <f>'Personal Fitness'!C35</f>
        <v>Explain the three components of a sound weight (fat) control program.</v>
      </c>
      <c r="AF133" s="187" t="str">
        <f>IF('Personal Fitness'!V35="","",'Personal Fitness'!V35)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Nation'!V6="", "", 'Citizenship in the Nation'!V6)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Science'!V35="","",'Environmental Science'!V35)</f>
        <v/>
      </c>
      <c r="W134" s="2"/>
      <c r="X134" s="2"/>
      <c r="Y134" s="313"/>
      <c r="Z134" s="315"/>
      <c r="AA134" s="314"/>
      <c r="AB134" s="2"/>
      <c r="AC134" s="2"/>
      <c r="AD134" s="291">
        <f>'Personal Fitness'!B36</f>
        <v>6</v>
      </c>
      <c r="AE134" s="183" t="str">
        <f>'Personal Fitness'!C36</f>
        <v>Record your abilities on the following tests:</v>
      </c>
      <c r="AF134" s="187" t="str">
        <f>IF('Personal Fitness'!V36="","",'Personal Fitness'!V36)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IF(Sustainability!V19="","",Sustainability!V19)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IF(Cycling!V19="","",Cycling!V19)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Aid'!V28="","",'First Aid'!V28)</f>
        <v/>
      </c>
      <c r="AB135" s="2"/>
      <c r="AC135" s="2"/>
      <c r="AD135" s="291"/>
      <c r="AE135" s="183" t="str">
        <f>'Personal Fitness'!C37</f>
        <v>Aerobic - run 9 minutes OR 1 mile.</v>
      </c>
      <c r="AF135" s="187" t="str">
        <f>IF('Personal Fitness'!V37="","",'Personal Fitness'!V37)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Nation'!V7="", "", 'Citizenship in the Nation'!V7)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IF(Communication!V18="","",Communication!V18)</f>
        <v/>
      </c>
      <c r="N136" s="2"/>
      <c r="O136" s="184" t="str">
        <f>Cycling!B20</f>
        <v>d</v>
      </c>
      <c r="P136" s="198" t="str">
        <f>Cycling!C20</f>
        <v>Demonstrate appropriate actions at a right-turn only lane when you are continuing straight.</v>
      </c>
      <c r="Q136" s="185" t="str">
        <f>IF(Cycling!V20="","",Cycling!V20)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Science'!V36="","",'Environmental Science'!V36)</f>
        <v/>
      </c>
      <c r="W136" s="2"/>
      <c r="X136" s="2"/>
      <c r="Y136" s="313"/>
      <c r="Z136" s="315"/>
      <c r="AA136" s="314"/>
      <c r="AB136" s="2"/>
      <c r="AC136" s="2"/>
      <c r="AD136" s="291"/>
      <c r="AE136" s="183" t="str">
        <f>'Personal Fitness'!C38</f>
        <v>Flexibility - Distance stretched on 4th attempt of a sit and reach.</v>
      </c>
      <c r="AF136" s="187" t="str">
        <f>IF('Personal Fitness'!V38="","",'Personal Fitness'!V38)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IF(Cycling!V21="","",Cycling!V21)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Aid'!V29="","",'First Aid'!V29)</f>
        <v/>
      </c>
      <c r="AB137" s="2"/>
      <c r="AC137" s="2"/>
      <c r="AD137" s="291"/>
      <c r="AE137" s="183" t="str">
        <f>'Personal Fitness'!C39</f>
        <v>Strength - Sit-ups done correctly in 60 seconds.</v>
      </c>
      <c r="AF137" s="187" t="str">
        <f>IF('Personal Fitness'!V39="","",'Personal Fitness'!V39)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Nation'!V8="", "", 'Citizenship in the Nation'!V8)</f>
        <v/>
      </c>
      <c r="H138" s="2"/>
      <c r="I138" s="2"/>
      <c r="J138" s="291"/>
      <c r="K138" s="294"/>
      <c r="L138" s="292"/>
      <c r="N138" s="2"/>
      <c r="O138" s="184" t="str">
        <f>Cycling!B22</f>
        <v>f</v>
      </c>
      <c r="P138" s="198" t="str">
        <f>Cycling!C22</f>
        <v>Cross railroad tracks properly.</v>
      </c>
      <c r="Q138" s="185" t="str">
        <f>IF(Cycling!V22="","",Cycling!V22)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Science'!V37="","",'Environmental Science'!V37)</f>
        <v/>
      </c>
      <c r="W138" s="2"/>
      <c r="X138" s="2"/>
      <c r="Y138" s="313"/>
      <c r="Z138" s="315"/>
      <c r="AA138" s="314"/>
      <c r="AB138" s="2"/>
      <c r="AC138" s="2"/>
      <c r="AD138" s="291"/>
      <c r="AE138" s="183" t="str">
        <f>'Personal Fitness'!C40</f>
        <v>Strength - Pull-ups done correctly in 60 seconds.</v>
      </c>
      <c r="AF138" s="187" t="str">
        <f>IF('Personal Fitness'!V40="","",'Personal Fitness'!V40)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IF(Communication!V19="","",Communication!V19)</f>
        <v/>
      </c>
      <c r="N139" s="2"/>
      <c r="O139" s="184">
        <f>Cycling!B23</f>
        <v>2</v>
      </c>
      <c r="P139" s="188" t="str">
        <f>Cycling!C23</f>
        <v>Avoiding main highways, take the following rides:</v>
      </c>
      <c r="Q139" s="185" t="str">
        <f>IF(Cycling!V23="","",Cycling!V23)</f>
        <v/>
      </c>
      <c r="R139" s="2"/>
      <c r="S139" s="2"/>
      <c r="T139" s="313"/>
      <c r="U139" s="290"/>
      <c r="V139" s="314"/>
      <c r="W139" s="2"/>
      <c r="X139" s="2"/>
      <c r="Y139" s="184">
        <f>'First Aid'!B30</f>
        <v>7</v>
      </c>
      <c r="Z139" s="183" t="str">
        <f>'First Aid'!C30</f>
        <v>Teach another Scout a first-aid skill selected by your counselor.</v>
      </c>
      <c r="AA139" s="185" t="str">
        <f>IF('First Aid'!V30="","",'First Aid'!V30)</f>
        <v/>
      </c>
      <c r="AB139" s="2"/>
      <c r="AC139" s="2"/>
      <c r="AD139" s="291"/>
      <c r="AE139" s="183" t="str">
        <f>'Personal Fitness'!C41</f>
        <v>Strength - Push-ups done correctly in 60 seconds.</v>
      </c>
      <c r="AF139" s="187" t="str">
        <f>IF('Personal Fitness'!V41="","",'Personal Fitness'!V41)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IF(Sustainability!V20="","",Sustainability!V20)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IF(Cycling!V24="","",Cycling!V24)</f>
        <v/>
      </c>
      <c r="R140" s="2"/>
      <c r="S140" s="2"/>
      <c r="T140" s="313"/>
      <c r="U140" s="290"/>
      <c r="V140" s="314"/>
      <c r="W140" s="2"/>
      <c r="X140" s="2"/>
      <c r="Y140" s="109"/>
      <c r="Z140" s="181"/>
      <c r="AA140" s="98"/>
      <c r="AB140" s="2"/>
      <c r="AC140" s="2"/>
      <c r="AD140" s="291"/>
      <c r="AE140" s="183" t="str">
        <f>'Personal Fitness'!C42</f>
        <v>Body Composition - right arm.</v>
      </c>
      <c r="AF140" s="187" t="str">
        <f>IF('Personal Fitness'!V42="","",'Personal Fitness'!V42)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Nation'!V9="", "", 'Citizenship in the Nation'!V9)</f>
        <v/>
      </c>
      <c r="H141" s="2"/>
      <c r="I141" s="2"/>
      <c r="J141" s="291"/>
      <c r="K141" s="295"/>
      <c r="L141" s="292"/>
      <c r="N141" s="2"/>
      <c r="O141" s="184" t="str">
        <f>Cycling!B25</f>
        <v>b</v>
      </c>
      <c r="P141" s="198" t="str">
        <f>Cycling!C25</f>
        <v>Two of 15 miles each.</v>
      </c>
      <c r="Q141" s="185" t="str">
        <f>IF(Cycling!V25="","",Cycling!V25)</f>
        <v/>
      </c>
      <c r="R141" s="2"/>
      <c r="S141" s="2"/>
      <c r="T141" s="313"/>
      <c r="U141" s="290"/>
      <c r="V141" s="314"/>
      <c r="W141" s="2"/>
      <c r="X141" s="2"/>
      <c r="Y141" s="109"/>
      <c r="Z141" s="181"/>
      <c r="AA141" s="98"/>
      <c r="AB141" s="2"/>
      <c r="AC141" s="2"/>
      <c r="AD141" s="291"/>
      <c r="AE141" s="183" t="str">
        <f>'Personal Fitness'!C43</f>
        <v>Body Composition - shoulders.</v>
      </c>
      <c r="AF141" s="187" t="str">
        <f>IF('Personal Fitness'!V43="","",'Personal Fitness'!V43)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IF(Communication!V20="","",Communication!V20)</f>
        <v/>
      </c>
      <c r="N142" s="2"/>
      <c r="O142" s="184" t="str">
        <f>Cycling!B26</f>
        <v>c</v>
      </c>
      <c r="P142" s="198" t="str">
        <f>Cycling!C26</f>
        <v>Two of 25 miles each.</v>
      </c>
      <c r="Q142" s="185" t="str">
        <f>IF(Cycling!V26="","",Cycling!V26)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Science'!V38="","",'Environmental Science'!V38)</f>
        <v/>
      </c>
      <c r="W142" s="2"/>
      <c r="X142" s="2"/>
      <c r="Y142" s="109"/>
      <c r="Z142" s="181"/>
      <c r="AA142" s="98"/>
      <c r="AB142" s="2"/>
      <c r="AC142" s="2"/>
      <c r="AD142" s="291"/>
      <c r="AE142" s="183" t="str">
        <f>'Personal Fitness'!C44</f>
        <v>Body Composition - chest.</v>
      </c>
      <c r="AF142" s="187" t="str">
        <f>IF('Personal Fitness'!V44="","",'Personal Fitness'!V44)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IF(Cycling!V27="","",Cycling!V27)</f>
        <v/>
      </c>
      <c r="R143" s="2"/>
      <c r="S143" s="2"/>
      <c r="T143" s="313"/>
      <c r="U143" s="290"/>
      <c r="V143" s="314"/>
      <c r="W143" s="2"/>
      <c r="X143" s="2"/>
      <c r="Y143" s="109"/>
      <c r="Z143" s="181"/>
      <c r="AA143" s="98"/>
      <c r="AB143" s="2"/>
      <c r="AC143" s="2"/>
      <c r="AD143" s="291"/>
      <c r="AE143" s="183" t="str">
        <f>'Personal Fitness'!C45</f>
        <v>Body Composition - abdomen.</v>
      </c>
      <c r="AF143" s="187" t="str">
        <f>IF('Personal Fitness'!V45="","",'Personal Fitness'!V45)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Nation'!V10="", "", 'Citizenship in the Nation'!V10)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IF(Cycling!V28="","",Cycling!V28)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Fitness'!V46="","",'Personal Fitness'!V46)</f>
        <v/>
      </c>
      <c r="AG144" s="2"/>
      <c r="AH144" s="2"/>
      <c r="AI144" s="186"/>
      <c r="AJ144" s="183" t="str">
        <f>Sustainability!C21</f>
        <v>Stuff</v>
      </c>
      <c r="AK144" s="187" t="str">
        <f>IF(Sustainability!V21="","",Sustainability!V21)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Science'!V39="","",'Environmental Science'!V39)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Fitness'!V47="","",'Personal Fitness'!V47)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IF(Sustainability!V22="","",Sustainability!V22)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IF(Cycling!V29="","",Cycling!V29)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Nation'!V11="", "", 'Citizenship in the Nation'!V11)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Nation'!V12="", "", 'Citizenship in the Nation'!V12)</f>
        <v/>
      </c>
      <c r="H148" s="2"/>
      <c r="I148" s="2"/>
      <c r="J148" s="168"/>
      <c r="K148" s="35"/>
      <c r="L148" s="98"/>
      <c r="N148" s="2"/>
      <c r="O148" s="184" t="str">
        <f>Cycling!B30</f>
        <v>7B</v>
      </c>
      <c r="P148" s="183" t="str">
        <f>Cycling!C30</f>
        <v>Mountain Biking</v>
      </c>
      <c r="Q148" s="185" t="str">
        <f>IF(Cycling!V30="","",Cycling!V30)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Science'!V40="","",'Environmental Science'!V40)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IF(Sustainability!V23="","",Sustainability!V23)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Nation'!V13="", "", 'Citizenship in the Nation'!V13)</f>
        <v/>
      </c>
      <c r="H149" s="2"/>
      <c r="I149" s="2"/>
      <c r="J149" s="168"/>
      <c r="K149" s="35"/>
      <c r="L149" s="98"/>
      <c r="N149" s="2"/>
      <c r="O149" s="184">
        <f>Cycling!B31</f>
        <v>1</v>
      </c>
      <c r="P149" s="188" t="str">
        <f>Cycling!C31</f>
        <v>Take a trail ride with your counselor and demonstrate the following:</v>
      </c>
      <c r="Q149" s="185" t="str">
        <f>IF(Cycling!V31="","",Cycling!V31)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Fitness'!V48="","",'Personal Fitness'!V48)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Nation'!V14="", "", 'Citizenship in the Nation'!V14)</f>
        <v/>
      </c>
      <c r="H150" s="2"/>
      <c r="I150" s="2"/>
      <c r="J150" s="168"/>
      <c r="K150" s="35"/>
      <c r="L150" s="98"/>
      <c r="N150" s="2"/>
      <c r="O150" s="184" t="str">
        <f>Cycling!B32</f>
        <v>a</v>
      </c>
      <c r="P150" s="198" t="str">
        <f>Cycling!C32</f>
        <v>Properly mount, pedal, and brake, including emergency stops.</v>
      </c>
      <c r="Q150" s="185" t="str">
        <f>IF(Cycling!V32="","",Cycling!V32)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IF(Sustainability!V24="","",Sustainability!V24)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Nation'!V15="", "", 'Citizenship in the Nation'!V15)</f>
        <v/>
      </c>
      <c r="H151" s="2"/>
      <c r="I151" s="2"/>
      <c r="J151" s="168"/>
      <c r="K151" s="35"/>
      <c r="L151" s="98"/>
      <c r="N151" s="2"/>
      <c r="O151" s="184" t="str">
        <f>Cycling!B33</f>
        <v>b</v>
      </c>
      <c r="P151" s="198" t="str">
        <f>Cycling!C33</f>
        <v>Show shifting skills as applicable to climbs and obstacles.</v>
      </c>
      <c r="Q151" s="185" t="str">
        <f>IF(Cycling!V33="","",Cycling!V33)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Science'!V41="","",'Environmental Science'!V41)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Nation'!V16="", "", 'Citizenship in the Nation'!V16)</f>
        <v/>
      </c>
      <c r="H152" s="2"/>
      <c r="I152" s="2"/>
      <c r="J152" s="168"/>
      <c r="K152" s="35"/>
      <c r="L152" s="98"/>
      <c r="N152" s="2"/>
      <c r="O152" s="184" t="str">
        <f>Cycling!B34</f>
        <v>c</v>
      </c>
      <c r="P152" s="198" t="str">
        <f>Cycling!C34</f>
        <v>Show proper trail etiquette to hikers and other cyclists, including when to yield the right-of-way.</v>
      </c>
      <c r="Q152" s="185" t="str">
        <f>IF(Cycling!V34="","",Cycling!V34)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Nation'!V17="", "", 'Citizenship in the Nation'!V17)</f>
        <v/>
      </c>
      <c r="H153" s="2"/>
      <c r="I153" s="2"/>
      <c r="J153" s="168"/>
      <c r="K153" s="35"/>
      <c r="L153" s="98"/>
      <c r="N153" s="2"/>
      <c r="O153" s="184" t="str">
        <f>Cycling!B35</f>
        <v>d</v>
      </c>
      <c r="P153" s="198" t="str">
        <f>Cycling!C35</f>
        <v>Show proper technique for riding up and down hills.</v>
      </c>
      <c r="Q153" s="185" t="str">
        <f>IF(Cycling!V35="","",Cycling!V35)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IF(Cycling!V36="","",Cycling!V36)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Science'!V42="","",'Environmental Science'!V42)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IF(Cycling!V37="","",Cycling!V37)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Science'!V43="","",'Environmental Science'!V43)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Nation'!V18="", "", 'Citizenship in the Nation'!V18)</f>
        <v/>
      </c>
      <c r="H157" s="2"/>
      <c r="I157" s="2"/>
      <c r="J157" s="168"/>
      <c r="K157" s="35"/>
      <c r="L157" s="98"/>
      <c r="N157" s="2"/>
      <c r="O157" s="184">
        <f>Cycling!B38</f>
        <v>2</v>
      </c>
      <c r="P157" s="188" t="str">
        <f>Cycling!C38</f>
        <v>Describe the rules of trail riding, including how to know when a trail is unsuitable for riding.</v>
      </c>
      <c r="Q157" s="185" t="str">
        <f>IF(Cycling!V38="","",Cycling!V38)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Fitness'!V49="","",'Personal Fitness'!V49)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Nation'!V19="", "", 'Citizenship in the Nation'!V19)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IF(Cycling!V39="","",Cycling!V39)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IF(Cycling!V40="","",Cycling!V40)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Science'!V44="","",'Environmental Science'!V44)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IF(Cycling!V41="","",Cycling!V41)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IF(Cycling!V42="","",Cycling!V42)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IF(Cycling!V43="","",Cycling!V43)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tabColor indexed="29"/>
  </sheetPr>
  <dimension ref="A1:AV180"/>
  <sheetViews>
    <sheetView showGridLines="0" view="pageBreakPreview" zoomScaleNormal="85" zoomScaleSheetLayoutView="100" zoomScalePageLayoutView="55" workbookViewId="0" xr3:uid="{62F1EA49-F163-5359-9764-B7CD00A4F86E}">
      <pane xSplit="3" topLeftCell="D1" activePane="topRight" state="frozen"/>
      <selection pane="topRight" activeCell="D1" sqref="D1"/>
    </sheetView>
  </sheetViews>
  <sheetFormatPr defaultRowHeight="12.75" x14ac:dyDescent="0.15"/>
  <cols>
    <col min="1" max="1" width="4.28515625" customWidth="1"/>
    <col min="2" max="2" width="32.85546875" customWidth="1"/>
    <col min="3" max="3" width="3.42578125" customWidth="1"/>
    <col min="4" max="4" width="4.28515625" style="2" customWidth="1"/>
    <col min="5" max="5" width="4.28515625" style="168" customWidth="1"/>
    <col min="6" max="6" width="82" style="199" customWidth="1"/>
    <col min="7" max="7" width="4.28515625" style="98" customWidth="1"/>
    <col min="8" max="9" width="4.28515625" style="2" customWidth="1"/>
    <col min="10" max="10" width="4.28515625" style="168" customWidth="1"/>
    <col min="11" max="11" width="82" style="35" customWidth="1"/>
    <col min="12" max="12" width="4.28515625" style="98" customWidth="1"/>
    <col min="13" max="13" width="4.28515625" customWidth="1"/>
    <col min="14" max="14" width="4.28515625" style="2" customWidth="1"/>
    <col min="15" max="15" width="4.28515625" style="168" customWidth="1"/>
    <col min="16" max="16" width="82" style="181" customWidth="1"/>
    <col min="17" max="17" width="4.28515625" style="98" customWidth="1"/>
    <col min="18" max="19" width="4.28515625" style="2" customWidth="1"/>
    <col min="20" max="20" width="4.28515625" style="109" customWidth="1"/>
    <col min="21" max="21" width="82" style="181" customWidth="1"/>
    <col min="22" max="22" width="4.28515625" style="98" customWidth="1"/>
    <col min="23" max="24" width="4.28515625" style="2" customWidth="1"/>
    <col min="25" max="25" width="4.28515625" style="109" customWidth="1"/>
    <col min="26" max="26" width="82" style="181" customWidth="1"/>
    <col min="27" max="27" width="4.28515625" style="98" customWidth="1"/>
    <col min="28" max="29" width="4.28515625" style="2" customWidth="1"/>
    <col min="30" max="30" width="4.28515625" style="169" customWidth="1"/>
    <col min="31" max="31" width="82" style="181" customWidth="1"/>
    <col min="32" max="32" width="4.28515625" style="170" customWidth="1"/>
    <col min="33" max="34" width="4.28515625" style="2" customWidth="1"/>
    <col min="35" max="35" width="4.28515625" style="169" customWidth="1"/>
    <col min="36" max="36" width="84.5703125" style="181" customWidth="1"/>
    <col min="37" max="37" width="4.28515625" style="170" customWidth="1"/>
    <col min="38" max="39" width="4.28515625" style="2" customWidth="1"/>
    <col min="40" max="40" width="4.28515625" style="169" customWidth="1"/>
    <col min="41" max="41" width="82" style="181" customWidth="1"/>
    <col min="42" max="42" width="4.28515625" style="170" customWidth="1"/>
    <col min="43" max="43" width="4.28515625" style="2" customWidth="1"/>
    <col min="44" max="45" width="4.28515625" customWidth="1"/>
    <col min="46" max="46" width="82" customWidth="1"/>
    <col min="47" max="47" width="4.28515625" customWidth="1"/>
  </cols>
  <sheetData>
    <row r="1" spans="1:43" ht="12.75" customHeight="1" x14ac:dyDescent="0.15">
      <c r="A1" s="293" t="e">
        <f ca="1">RIGHT(CELL("filename",A1),SUM(LEN(CELL("filename",A1))-SEARCH("]",CELL("filename",A1),1)))</f>
        <v>#VALUE!</v>
      </c>
      <c r="B1" s="293"/>
      <c r="C1" s="293"/>
      <c r="D1" s="63"/>
      <c r="E1" s="299" t="s">
        <v>15</v>
      </c>
      <c r="F1" s="299"/>
      <c r="G1" s="299"/>
      <c r="H1" s="63"/>
      <c r="I1" s="63"/>
      <c r="J1" s="299" t="str">
        <f>B9</f>
        <v>Citizenship in the World</v>
      </c>
      <c r="K1" s="299"/>
      <c r="L1" s="299"/>
      <c r="N1" s="63"/>
      <c r="O1" s="299" t="str">
        <f>B11</f>
        <v>Cooking</v>
      </c>
      <c r="P1" s="299"/>
      <c r="Q1" s="299"/>
      <c r="R1" s="63"/>
      <c r="S1" s="63"/>
      <c r="T1" s="299" t="str">
        <f>B13</f>
        <v>Emergency Preparedness</v>
      </c>
      <c r="U1" s="299"/>
      <c r="V1" s="299"/>
      <c r="W1" s="63"/>
      <c r="X1" s="63"/>
      <c r="Y1" s="299" t="str">
        <f>CONCATENATE(B14," (cont.)")</f>
        <v>Environmental Science (cont.)</v>
      </c>
      <c r="Z1" s="299"/>
      <c r="AA1" s="299"/>
      <c r="AB1" s="63"/>
      <c r="AC1" s="63"/>
      <c r="AD1" s="299" t="str">
        <f>B17</f>
        <v>Hiking</v>
      </c>
      <c r="AE1" s="299"/>
      <c r="AF1" s="299"/>
      <c r="AG1" s="63"/>
      <c r="AH1" s="63"/>
      <c r="AI1" s="299" t="str">
        <f>B20</f>
        <v>Personal Management</v>
      </c>
      <c r="AJ1" s="299"/>
      <c r="AK1" s="299"/>
      <c r="AM1" s="63"/>
      <c r="AN1" s="299" t="str">
        <f>CONCATENATE(B21, " (cont.)")</f>
        <v>Sustainability (cont.)</v>
      </c>
      <c r="AO1" s="299"/>
      <c r="AP1" s="299"/>
    </row>
    <row r="2" spans="1:43" ht="12.75" customHeight="1" x14ac:dyDescent="0.15">
      <c r="A2" s="293"/>
      <c r="B2" s="293"/>
      <c r="C2" s="293"/>
      <c r="D2" s="63"/>
      <c r="E2" s="299"/>
      <c r="F2" s="299"/>
      <c r="G2" s="299"/>
      <c r="H2" s="63"/>
      <c r="I2" s="63"/>
      <c r="J2" s="299"/>
      <c r="K2" s="299"/>
      <c r="L2" s="299"/>
      <c r="N2" s="63"/>
      <c r="O2" s="299"/>
      <c r="P2" s="299"/>
      <c r="Q2" s="299"/>
      <c r="R2" s="63"/>
      <c r="S2" s="63"/>
      <c r="T2" s="299"/>
      <c r="U2" s="299"/>
      <c r="V2" s="299"/>
      <c r="W2" s="63"/>
      <c r="X2" s="63"/>
      <c r="Y2" s="299"/>
      <c r="Z2" s="299"/>
      <c r="AA2" s="299"/>
      <c r="AB2" s="63"/>
      <c r="AC2" s="63"/>
      <c r="AD2" s="299"/>
      <c r="AE2" s="299"/>
      <c r="AF2" s="299"/>
      <c r="AG2" s="63"/>
      <c r="AH2" s="63"/>
      <c r="AI2" s="299"/>
      <c r="AJ2" s="299"/>
      <c r="AK2" s="299"/>
      <c r="AM2" s="63"/>
      <c r="AN2" s="299"/>
      <c r="AO2" s="299"/>
      <c r="AP2" s="299"/>
    </row>
    <row r="3" spans="1:43" ht="12.75" customHeight="1" x14ac:dyDescent="0.15">
      <c r="D3" s="63"/>
      <c r="E3" s="304" t="str">
        <f>'Camping (2014)'!B3</f>
        <v>1a</v>
      </c>
      <c r="F3" s="300" t="str">
        <f>'Camping (2014)'!C3</f>
        <v>Explain the most likely hazards you may encounter while participating in camping activities and what you should do to anticipate, help prevent, mitigate, and respond to these hazards.</v>
      </c>
      <c r="G3" s="302" t="str">
        <f>IF('Camping (2014)'!W3="", "", 'Camping (2014)'!W3)</f>
        <v/>
      </c>
      <c r="H3" s="63"/>
      <c r="I3" s="63"/>
      <c r="J3" s="297">
        <f>'Citizenship in the World'!B3</f>
        <v>1</v>
      </c>
      <c r="K3" s="296" t="str">
        <f>'Citizenship in the World'!C3</f>
        <v>Explain what citizenship in the world means to you and what you think it takes to be a good world citizen.</v>
      </c>
      <c r="L3" s="298" t="str">
        <f>IF('Citizenship in the World'!W3="","",'Citizenship in the World'!W3)</f>
        <v/>
      </c>
      <c r="N3" s="63"/>
      <c r="O3" s="313" t="str">
        <f>Cooking!B3</f>
        <v>1a</v>
      </c>
      <c r="P3" s="290" t="str">
        <f>Cooking!C3</f>
        <v>Explain to your counselor the most likely hazards you may encounter while participating in cooking activities and what you should do to anticipate, help prevent, mitigate, and respond to these hazards.</v>
      </c>
      <c r="Q3" s="314" t="str">
        <f>IF(Cooking!W3="","",Cooking!W3)</f>
        <v/>
      </c>
      <c r="R3" s="63"/>
      <c r="S3" s="63"/>
      <c r="T3" s="184">
        <f>'Emergency Prepedness'!B3</f>
        <v>1</v>
      </c>
      <c r="U3" s="183" t="str">
        <f>'Emergency Prepedness'!C3</f>
        <v>Earn the First Aid merit badge.</v>
      </c>
      <c r="V3" s="185" t="str">
        <f>IF('Emergency Prepedness'!W3="","",'Emergency Prepedness'!W3)</f>
        <v/>
      </c>
      <c r="W3" s="63"/>
      <c r="X3" s="63"/>
      <c r="Y3" s="184" t="str">
        <f>'Environmental Science'!B45</f>
        <v>G3</v>
      </c>
      <c r="Z3" s="183" t="str">
        <f>'Environmental Science'!C45</f>
        <v>Hive a swarm OR divide at least one colony of honey bees.  Explain how a hive is constructed.</v>
      </c>
      <c r="AA3" s="185" t="str">
        <f>IF('Environmental Science'!W45="","",'Environmental Science'!W45)</f>
        <v/>
      </c>
      <c r="AB3" s="63"/>
      <c r="AC3" s="63"/>
      <c r="AD3" s="291" t="str">
        <f>'Hiking (2016)'!B3</f>
        <v>1a</v>
      </c>
      <c r="AE3" s="290" t="str">
        <f>'Hiking (2016)'!C3</f>
        <v>Explain to your counselor the most likely hazards you may encounter while hiking, and what you should do to anticipate, help prevent, mitigate, and respond to these hazards.</v>
      </c>
      <c r="AF3" s="292" t="str">
        <f>IF('Hiking (2016)'!W3="","",'Hiking (2016)'!W3)</f>
        <v/>
      </c>
      <c r="AG3" s="63"/>
      <c r="AH3" s="63"/>
      <c r="AI3" s="186" t="str">
        <f>'Personal Management'!B3</f>
        <v>1a.</v>
      </c>
      <c r="AJ3" s="183" t="str">
        <f>'Personal Management'!C3</f>
        <v>Choose an item that your family might want to purchase that is considered a major expense.</v>
      </c>
      <c r="AK3" s="187" t="str">
        <f>IF('Personal Management'!W3="","",'Personal Management'!W3)</f>
        <v/>
      </c>
      <c r="AM3" s="63"/>
      <c r="AN3" s="291">
        <f>Sustainability!B27</f>
        <v>4</v>
      </c>
      <c r="AO3" s="290" t="str">
        <f>Sustainability!C27</f>
        <v>Explore TWO of the following categories. Have a discussion with your family about the two you select. In your discussion, include your observations, and best and worst practices. Share what you learn with your counselor.</v>
      </c>
      <c r="AP3" s="292"/>
    </row>
    <row r="4" spans="1:43" ht="13.5" customHeight="1" x14ac:dyDescent="0.15">
      <c r="A4" s="67" t="s">
        <v>74</v>
      </c>
      <c r="B4" s="68"/>
      <c r="C4" s="69" t="s">
        <v>75</v>
      </c>
      <c r="D4" s="63"/>
      <c r="E4" s="305"/>
      <c r="F4" s="301"/>
      <c r="G4" s="303"/>
      <c r="H4" s="63"/>
      <c r="I4" s="63"/>
      <c r="J4" s="297"/>
      <c r="K4" s="296"/>
      <c r="L4" s="298"/>
      <c r="N4" s="63"/>
      <c r="O4" s="313"/>
      <c r="P4" s="290"/>
      <c r="Q4" s="314"/>
      <c r="R4" s="63"/>
      <c r="S4" s="63"/>
      <c r="T4" s="313" t="str">
        <f>'Emergency Prepedness'!B4</f>
        <v>2a</v>
      </c>
      <c r="U4" s="290" t="str">
        <f>'Emergency Prepedness'!C4</f>
        <v>Discuss with your counselor the aspects of emergency preparedness.  Include in your discussion the kinds of questions that are important to ask yourself as you consider each of these.</v>
      </c>
      <c r="V4" s="314" t="str">
        <f>IF('Emergency Prepedness'!W4="","",'Emergency Prepedness'!W4)</f>
        <v/>
      </c>
      <c r="W4" s="63"/>
      <c r="X4" s="63"/>
      <c r="Y4" s="313">
        <f>'Environmental Science'!B46</f>
        <v>4</v>
      </c>
      <c r="Z4" s="290" t="str">
        <f>'Environmental Science'!C46</f>
        <v>Choose two outdoor study areas that are very different from one another (hilltop vs. bottom of a hill; forest vs. field; etc.).  For BOTH areas, do ONE of the following:</v>
      </c>
      <c r="AA4" s="314" t="str">
        <f>IF('Environmental Science'!W46="","",'Environmental Science'!W46)</f>
        <v/>
      </c>
      <c r="AB4" s="63"/>
      <c r="AC4" s="63"/>
      <c r="AD4" s="291"/>
      <c r="AE4" s="290"/>
      <c r="AF4" s="292"/>
      <c r="AG4" s="63"/>
      <c r="AH4" s="63"/>
      <c r="AI4" s="186" t="str">
        <f>'Personal Management'!B4</f>
        <v>1b</v>
      </c>
      <c r="AJ4" s="196" t="str">
        <f>'Personal Management'!C4</f>
        <v>Write a plan that tells how your family would save money for the purchase identified in requirement 1a.</v>
      </c>
      <c r="AK4" s="187" t="str">
        <f>IF('Personal Management'!W4="","",'Personal Management'!W4)</f>
        <v/>
      </c>
      <c r="AM4" s="63"/>
      <c r="AN4" s="291"/>
      <c r="AO4" s="290"/>
      <c r="AP4" s="292"/>
    </row>
    <row r="5" spans="1:43" ht="12" customHeight="1" x14ac:dyDescent="0.15">
      <c r="A5" s="70" t="s">
        <v>98</v>
      </c>
      <c r="B5" s="180" t="s">
        <v>82</v>
      </c>
      <c r="C5" s="180"/>
      <c r="D5" s="63"/>
      <c r="E5" s="304" t="str">
        <f>'Camping (2014)'!B4</f>
        <v>1b</v>
      </c>
      <c r="F5" s="300" t="str">
        <f>'Camping (2014)'!C4</f>
        <v>Show that you know first aid for and how to prevent injuries or illnesses that could occur while camping, including hypothermia, frostbite, heat reactions, dehydration, altitude sickness, insect stings, tick bites, snakebite, blisters, and hyperventilation</v>
      </c>
      <c r="G5" s="302" t="str">
        <f>IF('Camping (2014)'!W4="", "", 'Camping (2014)'!W4)</f>
        <v/>
      </c>
      <c r="H5" s="63"/>
      <c r="I5" s="63"/>
      <c r="J5" s="297">
        <f>'Citizenship in the World'!B4</f>
        <v>2</v>
      </c>
      <c r="K5" s="296" t="str">
        <f>'Citizenship in the World'!C4</f>
        <v>Explain how one becomes a citizen in the United States, and explain the rights, duties, and obligations of U.S. citizenship.  Discuss the similarities and differences between the rights, duties, and obligations of U.S. citizens and citizens of two other countries.</v>
      </c>
      <c r="L5" s="298" t="str">
        <f>IF('Citizenship in the World'!W4="","",'Citizenship in the World'!W4)</f>
        <v/>
      </c>
      <c r="N5" s="63"/>
      <c r="O5" s="313"/>
      <c r="P5" s="290"/>
      <c r="Q5" s="314"/>
      <c r="R5" s="63"/>
      <c r="S5" s="63"/>
      <c r="T5" s="313"/>
      <c r="U5" s="290"/>
      <c r="V5" s="314"/>
      <c r="W5" s="63"/>
      <c r="X5" s="63"/>
      <c r="Y5" s="313"/>
      <c r="Z5" s="290"/>
      <c r="AA5" s="314"/>
      <c r="AB5" s="63"/>
      <c r="AC5" s="63"/>
      <c r="AD5" s="291" t="str">
        <f>'Hiking (2016)'!B4</f>
        <v>1b</v>
      </c>
      <c r="AE5" s="290" t="str">
        <f>'Hiking (2016)'!C4</f>
        <v>Show that you know first aid for injuries or illnesses that could occur while hiking, including hypothermia, heatstroke, heat exhaustion, frostbite, dehydration, sunburn, sprained ankle, insect stings, tick bites, snakebite, blisters, hyperventilation, and altitude sickness.</v>
      </c>
      <c r="AF5" s="292" t="str">
        <f>IF('Hiking (2016)'!W4="","",'Hiking (2016)'!W4)</f>
        <v/>
      </c>
      <c r="AG5" s="63"/>
      <c r="AH5" s="63"/>
      <c r="AI5" s="186" t="str">
        <f>'Personal Management'!B5</f>
        <v>i</v>
      </c>
      <c r="AJ5" s="188" t="str">
        <f>'Personal Management'!C5</f>
        <v>Discuss the plan with your merit badge counselor.</v>
      </c>
      <c r="AK5" s="187" t="str">
        <f>IF('Personal Management'!W5="","",'Personal Management'!W5)</f>
        <v/>
      </c>
      <c r="AL5" s="63"/>
      <c r="AM5" s="63"/>
      <c r="AN5" s="291"/>
      <c r="AO5" s="290"/>
      <c r="AP5" s="292"/>
      <c r="AQ5" s="63"/>
    </row>
    <row r="6" spans="1:43" ht="12.75" customHeight="1" x14ac:dyDescent="0.15">
      <c r="A6" s="71" t="s">
        <v>80</v>
      </c>
      <c r="B6" s="178" t="s">
        <v>15</v>
      </c>
      <c r="C6" s="72" t="str">
        <f>'Camping (2014)'!W2</f>
        <v/>
      </c>
      <c r="D6" s="78"/>
      <c r="E6" s="305"/>
      <c r="F6" s="301"/>
      <c r="G6" s="303"/>
      <c r="H6" s="78"/>
      <c r="I6" s="78"/>
      <c r="J6" s="297"/>
      <c r="K6" s="296"/>
      <c r="L6" s="298"/>
      <c r="N6" s="78"/>
      <c r="O6" s="313" t="str">
        <f>Cooking!B4</f>
        <v>1b</v>
      </c>
      <c r="P6" s="290" t="str">
        <f>Cooking!C4</f>
        <v>Show that you know first aid for and how to prevent injuries or illnesses that could occur while preparing meals and eating, including burns and scalds, cuts, choking, and allergic reactions.</v>
      </c>
      <c r="Q6" s="314" t="str">
        <f>IF(Cooking!W4="","",Cooking!W4)</f>
        <v/>
      </c>
      <c r="R6" s="78"/>
      <c r="S6" s="78"/>
      <c r="T6" s="184" t="str">
        <f>'Emergency Prepedness'!B5</f>
        <v>i</v>
      </c>
      <c r="U6" s="188" t="str">
        <f>'Emergency Prepedness'!C5</f>
        <v>Prepare for emergency situations.</v>
      </c>
      <c r="V6" s="185" t="str">
        <f>IF('Emergency Prepedness'!W5="","",'Emergency Prepedness'!W5)</f>
        <v/>
      </c>
      <c r="W6" s="78"/>
      <c r="X6" s="78"/>
      <c r="Y6" s="313" t="str">
        <f>'Environmental Science'!B47</f>
        <v>A</v>
      </c>
      <c r="Z6" s="290" t="str">
        <f>'Environmental Science'!C47</f>
        <v>Mark off a plot of 4 square yards in each study area, and count the number of species found there. Estimate how much space is occupied by each plant species and the type and number of non-plant species you find. Write a report that adequately discusses the biodiversity and population density of these study areas. Discuss your report with your counselor.</v>
      </c>
      <c r="AA6" s="314" t="str">
        <f>IF('Environmental Science'!W47="","",'Environmental Science'!W47)</f>
        <v/>
      </c>
      <c r="AB6" s="78"/>
      <c r="AC6" s="78"/>
      <c r="AD6" s="291"/>
      <c r="AE6" s="290"/>
      <c r="AF6" s="292"/>
      <c r="AG6" s="78"/>
      <c r="AH6" s="78"/>
      <c r="AI6" s="186" t="str">
        <f>'Personal Management'!B6</f>
        <v>ii</v>
      </c>
      <c r="AJ6" s="188" t="str">
        <f>'Personal Management'!C6</f>
        <v>Discuss the plan with your family.</v>
      </c>
      <c r="AK6" s="187" t="str">
        <f>IF('Personal Management'!W6="","",'Personal Management'!W6)</f>
        <v/>
      </c>
      <c r="AL6" s="78"/>
      <c r="AM6" s="78"/>
      <c r="AN6" s="291" t="str">
        <f>Sustainability!B28</f>
        <v>a</v>
      </c>
      <c r="AO6" s="315" t="str">
        <f>Sustainability!C28</f>
        <v>Plastic waste. Discuss the impact plastic waste has on the environment (land, water, air). Learn about the number system for plastic recyclables, and determine which plastics are more commonly recycled. Find out what the trash vortex is and how it was formed.</v>
      </c>
      <c r="AP6" s="292"/>
      <c r="AQ6" s="78"/>
    </row>
    <row r="7" spans="1:43" ht="12.75" customHeight="1" x14ac:dyDescent="0.15">
      <c r="A7" s="71" t="s">
        <v>79</v>
      </c>
      <c r="B7" s="178" t="s">
        <v>34</v>
      </c>
      <c r="C7" s="72" t="str">
        <f>'Citizenship in the Community'!W2</f>
        <v/>
      </c>
      <c r="D7" s="78"/>
      <c r="E7" s="305"/>
      <c r="F7" s="301"/>
      <c r="G7" s="303"/>
      <c r="H7" s="78"/>
      <c r="I7" s="78"/>
      <c r="J7" s="297"/>
      <c r="K7" s="296"/>
      <c r="L7" s="298"/>
      <c r="N7" s="78"/>
      <c r="O7" s="313"/>
      <c r="P7" s="290"/>
      <c r="Q7" s="314"/>
      <c r="R7" s="78"/>
      <c r="S7" s="78"/>
      <c r="T7" s="184" t="str">
        <f>'Emergency Prepedness'!B6</f>
        <v>ii</v>
      </c>
      <c r="U7" s="188" t="str">
        <f>'Emergency Prepedness'!C6</f>
        <v>Respond to emergency situations.</v>
      </c>
      <c r="V7" s="185" t="str">
        <f>IF('Emergency Prepedness'!W6="","",'Emergency Prepedness'!W6)</f>
        <v/>
      </c>
      <c r="W7" s="78"/>
      <c r="X7" s="78"/>
      <c r="Y7" s="313"/>
      <c r="Z7" s="290"/>
      <c r="AA7" s="314"/>
      <c r="AB7" s="78"/>
      <c r="AC7" s="78"/>
      <c r="AD7" s="291"/>
      <c r="AE7" s="290"/>
      <c r="AF7" s="292"/>
      <c r="AG7" s="78"/>
      <c r="AH7" s="78"/>
      <c r="AI7" s="186" t="str">
        <f>'Personal Management'!B7</f>
        <v>iii</v>
      </c>
      <c r="AJ7" s="188" t="str">
        <f>'Personal Management'!C7</f>
        <v>Discuss how other family needs must be considered in this plan.</v>
      </c>
      <c r="AK7" s="187" t="str">
        <f>IF('Personal Management'!W7="","",'Personal Management'!W7)</f>
        <v/>
      </c>
      <c r="AL7" s="78"/>
      <c r="AM7" s="78"/>
      <c r="AN7" s="291"/>
      <c r="AO7" s="315"/>
      <c r="AP7" s="292"/>
      <c r="AQ7" s="78"/>
    </row>
    <row r="8" spans="1:43" ht="12.75" customHeight="1" x14ac:dyDescent="0.15">
      <c r="A8" s="71" t="s">
        <v>76</v>
      </c>
      <c r="B8" s="178" t="s">
        <v>35</v>
      </c>
      <c r="C8" s="72" t="str">
        <f>'Citizenship in the Nation'!W2</f>
        <v/>
      </c>
      <c r="D8" s="78"/>
      <c r="E8" s="304">
        <f>'Camping (2014)'!B5</f>
        <v>2</v>
      </c>
      <c r="F8" s="300" t="str">
        <f>'Camping (2014)'!C5</f>
        <v>Learn the Leave No Trace principles and the Outdoor Code and explain what they mean.  Write a personal and group plan for implementing these principles on your next outing.</v>
      </c>
      <c r="G8" s="302" t="str">
        <f>IF('Camping (2014)'!W5="", "", 'Camping (2014)'!W5)</f>
        <v/>
      </c>
      <c r="H8" s="78"/>
      <c r="I8" s="78"/>
      <c r="J8" s="297" t="str">
        <f>'Citizenship in the World'!B5</f>
        <v>3a</v>
      </c>
      <c r="K8" s="296" t="str">
        <f>'Citizenship in the World'!C5</f>
        <v>Pick a current world event.  In relation to this current event, discuss with your counselor how a country's national interest, history, and its relationship with other countries might affect areas such as its security, its economy, its values, and the health of its citizens.</v>
      </c>
      <c r="L8" s="298" t="str">
        <f>IF('Citizenship in the World'!W5="","",'Citizenship in the World'!W5)</f>
        <v/>
      </c>
      <c r="N8" s="78"/>
      <c r="O8" s="313" t="str">
        <f>Cooking!B5</f>
        <v>1c</v>
      </c>
      <c r="P8" s="290" t="str">
        <f>Cooking!C5</f>
        <v>Describe how meat, fish, chicken, eggs, dairy products, and fresh vegetables should be stored, transported, and properly prepared for cooking.  Explain how to prevent cross-contamination.</v>
      </c>
      <c r="Q8" s="314" t="str">
        <f>IF(Cooking!W5="","",Cooking!W5)</f>
        <v/>
      </c>
      <c r="R8" s="78"/>
      <c r="S8" s="78"/>
      <c r="T8" s="184" t="str">
        <f>'Emergency Prepedness'!B7</f>
        <v>iii</v>
      </c>
      <c r="U8" s="188" t="str">
        <f>'Emergency Prepedness'!C7</f>
        <v>Recover from emergency situations.</v>
      </c>
      <c r="V8" s="185" t="str">
        <f>IF('Emergency Prepedness'!W7="","",'Emergency Prepedness'!W7)</f>
        <v/>
      </c>
      <c r="W8" s="78"/>
      <c r="X8" s="78"/>
      <c r="Y8" s="313"/>
      <c r="Z8" s="290"/>
      <c r="AA8" s="314"/>
      <c r="AB8" s="78"/>
      <c r="AC8" s="78"/>
      <c r="AD8" s="291">
        <f>'Hiking (2016)'!B5</f>
        <v>2</v>
      </c>
      <c r="AE8" s="290" t="str">
        <f>'Hiking (2016)'!C5</f>
        <v>Explain and, where possible, show the points of good hiking practices including the principles of Leave No Trace, hiking safety in the daytime and at night, courtesy to others, choice of footwear, and proper care of feet and footwear.</v>
      </c>
      <c r="AF8" s="292" t="str">
        <f>IF('Hiking (2016)'!W5="","",'Hiking (2016)'!W5)</f>
        <v/>
      </c>
      <c r="AG8" s="78"/>
      <c r="AH8" s="78"/>
      <c r="AI8" s="186" t="str">
        <f>'Personal Management'!B8</f>
        <v>1c</v>
      </c>
      <c r="AJ8" s="183" t="str">
        <f>'Personal Management'!C8</f>
        <v>Develop a written shopping strategy for the purchase identified in requirement 1a.</v>
      </c>
      <c r="AK8" s="187" t="str">
        <f>IF('Personal Management'!W8="","",'Personal Management'!W8)</f>
        <v/>
      </c>
      <c r="AL8" s="78"/>
      <c r="AM8" s="78"/>
      <c r="AN8" s="291"/>
      <c r="AO8" s="315"/>
      <c r="AP8" s="292"/>
      <c r="AQ8" s="78"/>
    </row>
    <row r="9" spans="1:43" ht="12.75" customHeight="1" x14ac:dyDescent="0.15">
      <c r="A9" s="71" t="s">
        <v>81</v>
      </c>
      <c r="B9" s="178" t="s">
        <v>38</v>
      </c>
      <c r="C9" s="72" t="str">
        <f>'Citizenship in the World'!W2</f>
        <v/>
      </c>
      <c r="D9" s="78"/>
      <c r="E9" s="305"/>
      <c r="F9" s="301"/>
      <c r="G9" s="303"/>
      <c r="H9" s="78"/>
      <c r="I9" s="78"/>
      <c r="J9" s="297"/>
      <c r="K9" s="296"/>
      <c r="L9" s="298"/>
      <c r="N9" s="78"/>
      <c r="O9" s="313"/>
      <c r="P9" s="290"/>
      <c r="Q9" s="314"/>
      <c r="R9" s="78"/>
      <c r="S9" s="78"/>
      <c r="T9" s="184" t="str">
        <f>'Emergency Prepedness'!B8</f>
        <v>iv</v>
      </c>
      <c r="U9" s="188" t="str">
        <f>'Emergency Prepedness'!C8</f>
        <v>Prevent emergency situations.</v>
      </c>
      <c r="V9" s="185" t="str">
        <f>IF('Emergency Prepedness'!W8="","",'Emergency Prepedness'!W8)</f>
        <v/>
      </c>
      <c r="W9" s="78"/>
      <c r="X9" s="78"/>
      <c r="Y9" s="313"/>
      <c r="Z9" s="290"/>
      <c r="AA9" s="314"/>
      <c r="AB9" s="78"/>
      <c r="AC9" s="78"/>
      <c r="AD9" s="291"/>
      <c r="AE9" s="290"/>
      <c r="AF9" s="292"/>
      <c r="AG9" s="78"/>
      <c r="AH9" s="78"/>
      <c r="AI9" s="186" t="str">
        <f>'Personal Management'!B9</f>
        <v>i</v>
      </c>
      <c r="AJ9" s="188" t="str">
        <f>'Personal Management'!C9</f>
        <v>Determine the quality of the item or service (using consumer publications or ratings systems).</v>
      </c>
      <c r="AK9" s="187" t="str">
        <f>IF('Personal Management'!W9="","",'Personal Management'!W9)</f>
        <v/>
      </c>
      <c r="AL9" s="78"/>
      <c r="AM9" s="78"/>
      <c r="AN9" s="291" t="str">
        <f>Sustainability!B29</f>
        <v>b</v>
      </c>
      <c r="AO9" s="315" t="str">
        <f>Sustainability!C29</f>
        <v>Electronic waste. Choose three electronic devices in your household. Find out the average lifespan of each, what happens to these devices once they pass their useful life, and whether they can be recycled in whole or part. Discuss the impact of electronic waste on the environment.</v>
      </c>
      <c r="AP9" s="292"/>
      <c r="AQ9" s="78"/>
    </row>
    <row r="10" spans="1:43" ht="12.75" customHeight="1" x14ac:dyDescent="0.15">
      <c r="A10" s="71" t="s">
        <v>83</v>
      </c>
      <c r="B10" s="178" t="s">
        <v>37</v>
      </c>
      <c r="C10" s="72" t="str">
        <f>Communication!W2</f>
        <v/>
      </c>
      <c r="D10" s="78"/>
      <c r="E10" s="304">
        <f>'Camping (2014)'!B6</f>
        <v>3</v>
      </c>
      <c r="F10" s="300" t="str">
        <f>'Camping (2014)'!C6</f>
        <v>Make a written plan for an overnight trek and show how to get to your camping spot using a topographical map and either a compass OR GPS receiver.</v>
      </c>
      <c r="G10" s="302" t="str">
        <f>IF('Camping (2014)'!W6="", "", 'Camping (2014)'!W6)</f>
        <v/>
      </c>
      <c r="H10" s="78"/>
      <c r="I10" s="78"/>
      <c r="J10" s="297"/>
      <c r="K10" s="296"/>
      <c r="L10" s="298"/>
      <c r="N10" s="78"/>
      <c r="O10" s="313" t="str">
        <f>Cooking!B6</f>
        <v>1d</v>
      </c>
      <c r="P10" s="290" t="str">
        <f>Cooking!C6</f>
        <v>Describe the following food-related illnesses and tell what you can do to help prevent each from happening:</v>
      </c>
      <c r="Q10" s="314" t="str">
        <f>IF(Cooking!W6="","",Cooking!W6)</f>
        <v/>
      </c>
      <c r="R10" s="78"/>
      <c r="S10" s="78"/>
      <c r="T10" s="184" t="str">
        <f>'Emergency Prepedness'!B9</f>
        <v>v</v>
      </c>
      <c r="U10" s="188" t="str">
        <f>'Emergency Prepedness'!C9</f>
        <v>Mitigate losses in emergency situations.</v>
      </c>
      <c r="V10" s="185" t="str">
        <f>IF('Emergency Prepedness'!W9="","",'Emergency Prepedness'!W9)</f>
        <v/>
      </c>
      <c r="W10" s="78"/>
      <c r="X10" s="78"/>
      <c r="Y10" s="313" t="str">
        <f>'Environmental Science'!B48</f>
        <v>B</v>
      </c>
      <c r="Z10" s="290" t="str">
        <f>'Environmental Science'!C48</f>
        <v>Make at least three visits to each of the two study areas (for a total of six visits), staying for at least 20 minutes each time, to observe the living and nonliving parts of the ecosystem. Space each visit far enough apart that there are readily apparent differences in the observations. Keep a journal that includes the differences you observe. Then, write a short report that adequately addresses your observations, including how the differences of the study areas might relate to the differences noted, and discuss this with your counselor.</v>
      </c>
      <c r="AA10" s="314" t="str">
        <f>IF('Environmental Science'!W48="","",'Environmental Science'!W48)</f>
        <v/>
      </c>
      <c r="AB10" s="78"/>
      <c r="AC10" s="78"/>
      <c r="AD10" s="291"/>
      <c r="AE10" s="290"/>
      <c r="AF10" s="292"/>
      <c r="AG10" s="78"/>
      <c r="AH10" s="78"/>
      <c r="AI10" s="291" t="str">
        <f>'Personal Management'!B10</f>
        <v>ii</v>
      </c>
      <c r="AJ10" s="315" t="str">
        <f>'Personal Management'!C10</f>
        <v>Comparison shop for the item. Find out where you can buy the item for the best price. (Provide prices from at least two different price sources.) Call around; study ads. Look for a sale or discount coupon. Consider alternatives. Can you buy the item used? Should you wait for a sale?</v>
      </c>
      <c r="AK10" s="292" t="str">
        <f>IF('Personal Management'!W10="","",'Personal Management'!W10)</f>
        <v/>
      </c>
      <c r="AL10" s="78"/>
      <c r="AM10" s="78"/>
      <c r="AN10" s="291"/>
      <c r="AO10" s="315"/>
      <c r="AP10" s="292"/>
      <c r="AQ10" s="78"/>
    </row>
    <row r="11" spans="1:43" ht="12.75" customHeight="1" x14ac:dyDescent="0.15">
      <c r="A11" s="71" t="s">
        <v>3</v>
      </c>
      <c r="B11" s="178" t="s">
        <v>808</v>
      </c>
      <c r="C11" s="72" t="str">
        <f>Cooking!W2</f>
        <v/>
      </c>
      <c r="D11" s="78"/>
      <c r="E11" s="305"/>
      <c r="F11" s="301"/>
      <c r="G11" s="303"/>
      <c r="H11" s="78"/>
      <c r="I11" s="78"/>
      <c r="J11" s="297" t="str">
        <f>'Citizenship in the World'!B6</f>
        <v>3b</v>
      </c>
      <c r="K11" s="296" t="str">
        <f>'Citizenship in the World'!C6</f>
        <v>Select a foreign country and discuss with your counselor how its geography, natural resources, and climate influence its economy and its global partnerships with other countries.</v>
      </c>
      <c r="L11" s="298" t="str">
        <f>IF('Citizenship in the World'!W6="","",'Citizenship in the World'!W6)</f>
        <v/>
      </c>
      <c r="N11" s="78"/>
      <c r="O11" s="313"/>
      <c r="P11" s="290"/>
      <c r="Q11" s="314"/>
      <c r="R11" s="78"/>
      <c r="S11" s="78"/>
      <c r="T11" s="313" t="str">
        <f>'Emergency Prepedness'!B10</f>
        <v>2b</v>
      </c>
      <c r="U11" s="290" t="str">
        <f>'Emergency Prepedness'!C10</f>
        <v>Make a chart that demonstrates your understanding of the aspects of emergency preparedness in requirement 2a with regard to 10 of the situations listed below.  Options i-v must be done, with an additional five of your choice.  Discuss the chart with your counselor.</v>
      </c>
      <c r="V11" s="314" t="str">
        <f>IF('Emergency Prepedness'!W10="","",'Emergency Prepedness'!W10)</f>
        <v/>
      </c>
      <c r="W11" s="78"/>
      <c r="X11" s="78"/>
      <c r="Y11" s="313"/>
      <c r="Z11" s="290"/>
      <c r="AA11" s="314"/>
      <c r="AB11" s="78"/>
      <c r="AC11" s="78"/>
      <c r="AD11" s="291">
        <f>'Hiking (2016)'!B6</f>
        <v>3</v>
      </c>
      <c r="AE11" s="290" t="str">
        <f>'Hiking (2016)'!C6</f>
        <v>Explain how hiking is an aerobic activity. Develop a plan for conditioning yourself for 10-mile hikes, and describe how you will increase your fitness for longer hikes.</v>
      </c>
      <c r="AF11" s="292" t="str">
        <f>IF('Hiking (2016)'!W6="","",'Hiking (2016)'!W6)</f>
        <v/>
      </c>
      <c r="AG11" s="78"/>
      <c r="AH11" s="78"/>
      <c r="AI11" s="291"/>
      <c r="AJ11" s="315"/>
      <c r="AK11" s="292"/>
      <c r="AL11" s="78"/>
      <c r="AM11" s="78"/>
      <c r="AN11" s="291"/>
      <c r="AO11" s="315"/>
      <c r="AP11" s="292"/>
      <c r="AQ11" s="78"/>
    </row>
    <row r="12" spans="1:43" ht="12.75" customHeight="1" x14ac:dyDescent="0.15">
      <c r="A12" s="71" t="s">
        <v>85</v>
      </c>
      <c r="B12" s="178" t="s">
        <v>26</v>
      </c>
      <c r="C12" s="72" t="str">
        <f>Cycling!W2</f>
        <v/>
      </c>
      <c r="D12" s="78"/>
      <c r="E12" s="297" t="str">
        <f>'Camping (2014)'!B7</f>
        <v>4a</v>
      </c>
      <c r="F12" s="296" t="str">
        <f>'Camping (2014)'!C7</f>
        <v>Make a duty roster showing how your patrol is organized for an actual overnight campout.  List assignments for each member.</v>
      </c>
      <c r="G12" s="298" t="str">
        <f>IF('Camping (2014)'!W7="", "", 'Camping (2014)'!W7)</f>
        <v/>
      </c>
      <c r="H12" s="78"/>
      <c r="I12" s="78"/>
      <c r="J12" s="297"/>
      <c r="K12" s="296"/>
      <c r="L12" s="298"/>
      <c r="N12" s="78"/>
      <c r="O12" s="313"/>
      <c r="P12" s="188" t="str">
        <f>Cooking!C7</f>
        <v>1) Salmonella</v>
      </c>
      <c r="Q12" s="185" t="str">
        <f>IF(Cooking!W7="","",Cooking!W7)</f>
        <v/>
      </c>
      <c r="R12" s="78"/>
      <c r="S12" s="78"/>
      <c r="T12" s="313"/>
      <c r="U12" s="290"/>
      <c r="V12" s="314"/>
      <c r="W12" s="78"/>
      <c r="X12" s="78"/>
      <c r="Y12" s="313"/>
      <c r="Z12" s="290"/>
      <c r="AA12" s="314"/>
      <c r="AB12" s="78"/>
      <c r="AC12" s="78"/>
      <c r="AD12" s="291"/>
      <c r="AE12" s="290"/>
      <c r="AF12" s="292"/>
      <c r="AG12" s="78"/>
      <c r="AH12" s="78"/>
      <c r="AI12" s="291"/>
      <c r="AJ12" s="315"/>
      <c r="AK12" s="292"/>
      <c r="AL12" s="78"/>
      <c r="AM12" s="78"/>
      <c r="AN12" s="291" t="str">
        <f>Sustainability!B30</f>
        <v>c</v>
      </c>
      <c r="AO12" s="315" t="str">
        <f>Sustainability!C30</f>
        <v>Food waste. Learn about the value of composting and how to start a compost pile. Start a compost pile appropriate for your living situation. Tell what can be done with the compost when it is ready for use.</v>
      </c>
      <c r="AP12" s="292"/>
      <c r="AQ12" s="78"/>
    </row>
    <row r="13" spans="1:43" ht="12.75" customHeight="1" x14ac:dyDescent="0.15">
      <c r="A13" s="71" t="s">
        <v>96</v>
      </c>
      <c r="B13" s="178" t="s">
        <v>86</v>
      </c>
      <c r="C13" s="72" t="str">
        <f>'Emergency Prepedness'!W2</f>
        <v/>
      </c>
      <c r="D13" s="78"/>
      <c r="E13" s="297"/>
      <c r="F13" s="296"/>
      <c r="G13" s="298"/>
      <c r="H13" s="78"/>
      <c r="I13" s="78"/>
      <c r="J13" s="190">
        <f>'Citizenship in the World'!B7</f>
        <v>4</v>
      </c>
      <c r="K13" s="189" t="str">
        <f>'Citizenship in the World'!C7</f>
        <v>Do TWO of the following</v>
      </c>
      <c r="L13" s="191" t="str">
        <f>IF('Citizenship in the World'!W7="","",'Citizenship in the World'!W7)</f>
        <v/>
      </c>
      <c r="N13" s="78"/>
      <c r="O13" s="313"/>
      <c r="P13" s="188" t="str">
        <f>Cooking!C8</f>
        <v>2) Staphylococcal aureus (staph)</v>
      </c>
      <c r="Q13" s="185" t="str">
        <f>IF(Cooking!W8="","",Cooking!W8)</f>
        <v/>
      </c>
      <c r="R13" s="78"/>
      <c r="S13" s="78"/>
      <c r="T13" s="313"/>
      <c r="U13" s="290"/>
      <c r="V13" s="314"/>
      <c r="W13" s="78"/>
      <c r="X13" s="78"/>
      <c r="Y13" s="313"/>
      <c r="Z13" s="290"/>
      <c r="AA13" s="314"/>
      <c r="AB13" s="78"/>
      <c r="AC13" s="78"/>
      <c r="AD13" s="291" t="e">
        <f>'Hiking (2016)'!#REF!</f>
        <v>#REF!</v>
      </c>
      <c r="AE13" s="290" t="e">
        <f>'Hiking (2016)'!#REF!</f>
        <v>#REF!</v>
      </c>
      <c r="AF13" s="292" t="e">
        <f>IF('Hiking (2016)'!#REF!="","",'Hiking (2016)'!#REF!)</f>
        <v>#REF!</v>
      </c>
      <c r="AG13" s="78"/>
      <c r="AH13" s="78"/>
      <c r="AI13" s="291" t="str">
        <f>'Personal Management'!B11</f>
        <v>2a</v>
      </c>
      <c r="AJ13" s="290" t="str">
        <f>'Personal Management'!C11</f>
        <v>Prepare a budget reflecting your expected income (allowance, gifts, wages), expenses, and savings. Track and record your actual income, expenses, and savings for 13 consecutive weeks. (You may use the forms provided in this pamphlet, devise your own, or use a computer-generated version.) When complete, present the records showing the results to your merit badge counselor.</v>
      </c>
      <c r="AK13" s="292" t="str">
        <f>IF('Personal Management'!W11="","",'Personal Management'!W11)</f>
        <v/>
      </c>
      <c r="AL13" s="78"/>
      <c r="AM13" s="78"/>
      <c r="AN13" s="291"/>
      <c r="AO13" s="315"/>
      <c r="AP13" s="292"/>
      <c r="AQ13" s="78"/>
    </row>
    <row r="14" spans="1:43" ht="12.75" customHeight="1" x14ac:dyDescent="0.15">
      <c r="A14" s="71" t="s">
        <v>97</v>
      </c>
      <c r="B14" s="178" t="s">
        <v>28</v>
      </c>
      <c r="C14" s="72" t="str">
        <f>'Environmental Science'!W2</f>
        <v/>
      </c>
      <c r="D14" s="78"/>
      <c r="E14" s="304" t="str">
        <f>'Camping (2014)'!B8</f>
        <v>4b</v>
      </c>
      <c r="F14" s="300" t="str">
        <f>'Camping (2014)'!C8</f>
        <v>Help a Scout patrol or Webelos Scout unit in your area prepare for an actual campout, including creating the duty roster, menu planning, equipment needs, general planning, and setting up camp.</v>
      </c>
      <c r="G14" s="302" t="str">
        <f>IF('Camping (2014)'!W8="", "", 'Camping (2014)'!W8)</f>
        <v/>
      </c>
      <c r="H14" s="78"/>
      <c r="I14" s="78"/>
      <c r="J14" s="190" t="str">
        <f>'Citizenship in the World'!B8</f>
        <v>a</v>
      </c>
      <c r="K14" s="197" t="str">
        <f>'Citizenship in the World'!C8</f>
        <v>Explain international law and how it differs from national law.  Explain the role of international law and how international law can be used as a tool for conflict resolution.</v>
      </c>
      <c r="L14" s="191" t="str">
        <f>IF('Citizenship in the World'!W8="","",'Citizenship in the World'!W8)</f>
        <v/>
      </c>
      <c r="N14" s="78"/>
      <c r="O14" s="313"/>
      <c r="P14" s="188" t="str">
        <f>Cooking!C9</f>
        <v>3) Escherichia coli (E. coli)</v>
      </c>
      <c r="Q14" s="185" t="str">
        <f>IF(Cooking!W9="","",Cooking!W9)</f>
        <v/>
      </c>
      <c r="R14" s="78"/>
      <c r="S14" s="78"/>
      <c r="T14" s="184" t="str">
        <f>'Emergency Prepedness'!B11</f>
        <v>i</v>
      </c>
      <c r="U14" s="188" t="str">
        <f>'Emergency Prepedness'!C11</f>
        <v>Home kitchen fire.</v>
      </c>
      <c r="V14" s="185" t="str">
        <f>IF('Emergency Prepedness'!W11="","",'Emergency Prepedness'!W11)</f>
        <v/>
      </c>
      <c r="W14" s="78"/>
      <c r="X14" s="78"/>
      <c r="Y14" s="313"/>
      <c r="Z14" s="290"/>
      <c r="AA14" s="314"/>
      <c r="AB14" s="78"/>
      <c r="AC14" s="78"/>
      <c r="AD14" s="291"/>
      <c r="AE14" s="290"/>
      <c r="AF14" s="292"/>
      <c r="AG14" s="78"/>
      <c r="AH14" s="78"/>
      <c r="AI14" s="291"/>
      <c r="AJ14" s="290"/>
      <c r="AK14" s="292"/>
      <c r="AL14" s="78"/>
      <c r="AM14" s="78"/>
      <c r="AN14" s="291"/>
      <c r="AO14" s="315"/>
      <c r="AP14" s="292"/>
      <c r="AQ14" s="78"/>
    </row>
    <row r="15" spans="1:43" ht="12.75" customHeight="1" x14ac:dyDescent="0.15">
      <c r="A15" s="71" t="s">
        <v>94</v>
      </c>
      <c r="B15" s="178" t="s">
        <v>36</v>
      </c>
      <c r="C15" s="72" t="str">
        <f>'Family Life'!W2</f>
        <v/>
      </c>
      <c r="D15" s="78"/>
      <c r="E15" s="305"/>
      <c r="F15" s="301"/>
      <c r="G15" s="303"/>
      <c r="H15" s="78"/>
      <c r="I15" s="78"/>
      <c r="J15" s="297" t="str">
        <f>'Citizenship in the World'!B9</f>
        <v>b</v>
      </c>
      <c r="K15" s="306" t="str">
        <f>'Citizenship in the World'!C9</f>
        <v>Using resources such as major daily newspapers, the Internet, and new magazines, observe a current issue that involves international trade, foreign exchange, balance of payments, tariffs, and free trade.  Explain what you have learned.  Include in your discussion an explanation of why countries must cooperate in order for world trade and global competition to thrive.</v>
      </c>
      <c r="L15" s="298" t="str">
        <f>IF('Citizenship in the World'!W9="","",'Citizenship in the World'!W9)</f>
        <v/>
      </c>
      <c r="N15" s="78"/>
      <c r="O15" s="313"/>
      <c r="P15" s="188" t="str">
        <f>Cooking!C10</f>
        <v>4) Clostridium botulinum (Botulism)</v>
      </c>
      <c r="Q15" s="185" t="str">
        <f>IF(Cooking!W10="","",Cooking!W10)</f>
        <v/>
      </c>
      <c r="R15" s="78"/>
      <c r="S15" s="78"/>
      <c r="T15" s="184" t="str">
        <f>'Emergency Prepedness'!B12</f>
        <v>ii</v>
      </c>
      <c r="U15" s="188" t="str">
        <f>'Emergency Prepedness'!C12</f>
        <v>Home basement/storage room/garage fire.</v>
      </c>
      <c r="V15" s="185" t="str">
        <f>IF('Emergency Prepedness'!W12="","",'Emergency Prepedness'!W12)</f>
        <v/>
      </c>
      <c r="W15" s="78"/>
      <c r="X15" s="78"/>
      <c r="Y15" s="313"/>
      <c r="Z15" s="290"/>
      <c r="AA15" s="314"/>
      <c r="AB15" s="78"/>
      <c r="AC15" s="78"/>
      <c r="AD15" s="291">
        <f>'Hiking (2016)'!B7</f>
        <v>4</v>
      </c>
      <c r="AE15" s="290" t="str">
        <f>'Hiking (2016)'!C7</f>
        <v>Take five hikes, each on a different day, and each of continuous miles.  Hikes must be in the order of ONE 5-mile, THREE 10-mile, ONE 15-mile. You may stop for as many short rest periods as needed, as well as one meal, during each hike, but not for an extended period (example: overnight). Prepare a hike plan for each hike.</v>
      </c>
      <c r="AF15" s="292" t="str">
        <f>IF('Hiking (2016)'!W7="","",'Hiking (2016)'!W7)</f>
        <v/>
      </c>
      <c r="AG15" s="78"/>
      <c r="AH15" s="78"/>
      <c r="AI15" s="291"/>
      <c r="AJ15" s="290"/>
      <c r="AK15" s="292"/>
      <c r="AL15" s="78"/>
      <c r="AM15" s="78"/>
      <c r="AN15" s="291" t="str">
        <f>Sustainability!B31</f>
        <v>d</v>
      </c>
      <c r="AO15" s="315" t="str">
        <f>Sustainability!C31</f>
        <v>Species decline. Explain the term species (plant or animal) decline. Discuss the human activities that contribute to species decline, what can be done to help reverse the decline, and its impact on a sustainable environment.</v>
      </c>
      <c r="AP15" s="292"/>
      <c r="AQ15" s="78"/>
    </row>
    <row r="16" spans="1:43" x14ac:dyDescent="0.15">
      <c r="A16" s="71" t="s">
        <v>95</v>
      </c>
      <c r="B16" s="178" t="s">
        <v>16</v>
      </c>
      <c r="C16" s="72" t="str">
        <f>'First Aid'!W2</f>
        <v/>
      </c>
      <c r="D16" s="78"/>
      <c r="E16" s="297" t="str">
        <f>'Camping (2014)'!B9</f>
        <v>5a</v>
      </c>
      <c r="F16" s="296" t="str">
        <f>'Camping (2014)'!C9</f>
        <v>Prepare a list of clothing you would need for overnight campouts in both warm and cold weather.  Explain the term "layering".</v>
      </c>
      <c r="G16" s="298" t="str">
        <f>IF('Camping (2014)'!W9="", "", 'Camping (2014)'!W9)</f>
        <v/>
      </c>
      <c r="H16" s="78"/>
      <c r="I16" s="78"/>
      <c r="J16" s="297"/>
      <c r="K16" s="306"/>
      <c r="L16" s="298"/>
      <c r="N16" s="78"/>
      <c r="O16" s="313"/>
      <c r="P16" s="188" t="str">
        <f>Cooking!C11</f>
        <v>5) Campylobacter jejuni</v>
      </c>
      <c r="Q16" s="185" t="str">
        <f>IF(Cooking!W11="","",Cooking!W11)</f>
        <v/>
      </c>
      <c r="R16" s="78"/>
      <c r="S16" s="78"/>
      <c r="T16" s="184" t="str">
        <f>'Emergency Prepedness'!B13</f>
        <v>iii</v>
      </c>
      <c r="U16" s="188" t="str">
        <f>'Emergency Prepedness'!C13</f>
        <v>Explosion in the home.</v>
      </c>
      <c r="V16" s="185" t="str">
        <f>IF('Emergency Prepedness'!W13="","",'Emergency Prepedness'!W13)</f>
        <v/>
      </c>
      <c r="W16" s="78"/>
      <c r="X16" s="78"/>
      <c r="Y16" s="313">
        <f>'Environmental Science'!B49</f>
        <v>5</v>
      </c>
      <c r="Z16" s="290" t="str">
        <f>'Environmental Science'!C49</f>
        <v>Using the construction project provided or a plan you crate on your own, identify the items that would need to be included in an environmental impact statement for the project planned.</v>
      </c>
      <c r="AA16" s="314" t="str">
        <f>IF('Environmental Science'!W49="","",'Environmental Science'!W49)</f>
        <v/>
      </c>
      <c r="AB16" s="78"/>
      <c r="AC16" s="78"/>
      <c r="AD16" s="291"/>
      <c r="AE16" s="290"/>
      <c r="AF16" s="292"/>
      <c r="AG16" s="78"/>
      <c r="AH16" s="78"/>
      <c r="AI16" s="291"/>
      <c r="AJ16" s="290"/>
      <c r="AK16" s="292"/>
      <c r="AL16" s="78"/>
      <c r="AM16" s="78"/>
      <c r="AN16" s="291"/>
      <c r="AO16" s="315"/>
      <c r="AP16" s="292"/>
      <c r="AQ16" s="78"/>
    </row>
    <row r="17" spans="1:48" ht="12.75" customHeight="1" x14ac:dyDescent="0.15">
      <c r="A17" s="71" t="s">
        <v>93</v>
      </c>
      <c r="B17" s="178" t="s">
        <v>87</v>
      </c>
      <c r="C17" s="72" t="str">
        <f>'Hiking (2016)'!W2</f>
        <v/>
      </c>
      <c r="D17" s="63"/>
      <c r="E17" s="297"/>
      <c r="F17" s="296"/>
      <c r="G17" s="298"/>
      <c r="H17" s="63"/>
      <c r="I17" s="63"/>
      <c r="J17" s="297"/>
      <c r="K17" s="306"/>
      <c r="L17" s="298"/>
      <c r="N17" s="63"/>
      <c r="O17" s="313"/>
      <c r="P17" s="188" t="str">
        <f>Cooking!C12</f>
        <v>6) Hepatitis</v>
      </c>
      <c r="Q17" s="185" t="str">
        <f>IF(Cooking!W12="","",Cooking!W12)</f>
        <v/>
      </c>
      <c r="R17" s="63"/>
      <c r="S17" s="63"/>
      <c r="T17" s="184" t="str">
        <f>'Emergency Prepedness'!B14</f>
        <v>iv</v>
      </c>
      <c r="U17" s="188" t="str">
        <f>'Emergency Prepedness'!C14</f>
        <v>Automobile crash.</v>
      </c>
      <c r="V17" s="185" t="str">
        <f>IF('Emergency Prepedness'!W14="","",'Emergency Prepedness'!W14)</f>
        <v/>
      </c>
      <c r="W17" s="63"/>
      <c r="X17" s="63"/>
      <c r="Y17" s="313"/>
      <c r="Z17" s="290"/>
      <c r="AA17" s="314"/>
      <c r="AB17" s="63"/>
      <c r="AC17" s="63"/>
      <c r="AD17" s="291"/>
      <c r="AE17" s="290"/>
      <c r="AF17" s="292"/>
      <c r="AG17" s="63"/>
      <c r="AH17" s="63"/>
      <c r="AI17" s="291" t="str">
        <f>'Personal Management'!B12</f>
        <v>2b.</v>
      </c>
      <c r="AJ17" s="290" t="str">
        <f>'Personal Management'!C12</f>
        <v>Compare expected income with expected expenses.  If expenses exceed income, determine steps to balance your budget.  If income exceed expenses, state how you would use the excess money (new goal, savings, etc.)</v>
      </c>
      <c r="AK17" s="292" t="str">
        <f>IF('Personal Management'!W12="","",'Personal Management'!W12)</f>
        <v/>
      </c>
      <c r="AL17" s="63"/>
      <c r="AM17" s="63"/>
      <c r="AN17" s="291"/>
      <c r="AO17" s="315"/>
      <c r="AP17" s="292"/>
      <c r="AQ17" s="63"/>
    </row>
    <row r="18" spans="1:48" ht="12.75" customHeight="1" x14ac:dyDescent="0.15">
      <c r="A18" s="71" t="s">
        <v>92</v>
      </c>
      <c r="B18" s="178" t="s">
        <v>22</v>
      </c>
      <c r="C18" s="72" t="str">
        <f>Lifesaving!W2</f>
        <v/>
      </c>
      <c r="D18" s="63"/>
      <c r="E18" s="297" t="str">
        <f>'Camping (2014)'!B10</f>
        <v>5b</v>
      </c>
      <c r="F18" s="296" t="str">
        <f>'Camping (2014)'!C10</f>
        <v>Discuss the footwear for different kinds of weather and how the right footwear is important for protecting your feet.</v>
      </c>
      <c r="G18" s="298" t="str">
        <f>IF('Camping (2014)'!W10="", "", 'Camping (2014)'!W10)</f>
        <v/>
      </c>
      <c r="H18" s="63"/>
      <c r="I18" s="63"/>
      <c r="J18" s="297"/>
      <c r="K18" s="306"/>
      <c r="L18" s="298"/>
      <c r="N18" s="63"/>
      <c r="O18" s="313"/>
      <c r="P18" s="188" t="str">
        <f>Cooking!C13</f>
        <v>7) Listeria monocytogenes</v>
      </c>
      <c r="Q18" s="185" t="str">
        <f>IF(Cooking!W13="","",Cooking!W13)</f>
        <v/>
      </c>
      <c r="R18" s="63"/>
      <c r="S18" s="63"/>
      <c r="T18" s="184" t="str">
        <f>'Emergency Prepedness'!B15</f>
        <v>v</v>
      </c>
      <c r="U18" s="188" t="str">
        <f>'Emergency Prepedness'!C15</f>
        <v>Food-borne disease (food poisoning).</v>
      </c>
      <c r="V18" s="185" t="str">
        <f>IF('Emergency Prepedness'!W15="","",'Emergency Prepedness'!W15)</f>
        <v/>
      </c>
      <c r="W18" s="63"/>
      <c r="X18" s="63"/>
      <c r="Y18" s="313">
        <f>'Environmental Science'!B50</f>
        <v>6</v>
      </c>
      <c r="Z18" s="290" t="str">
        <f>'Environmental Science'!C50</f>
        <v>Find out about three career opportunities in environmental science.  Pick one and find out the education, training, and experience required for this profession.  Discuss this with your counselor, and explain why this profession might interest you.</v>
      </c>
      <c r="AA18" s="314" t="str">
        <f>IF('Environmental Science'!W50="","",'Environmental Science'!W50)</f>
        <v/>
      </c>
      <c r="AB18" s="63"/>
      <c r="AC18" s="63"/>
      <c r="AD18" s="291">
        <f>'Hiking (2016)'!B8</f>
        <v>5</v>
      </c>
      <c r="AE18" s="290" t="str">
        <f>'Hiking (2016)'!C8</f>
        <v>Take a hike of 20 continuous miles in one day following a hike plan you have prepared. You may stop for as many short rest periods as needed, as well as one meal, but not for an extended period (example: overnight).</v>
      </c>
      <c r="AF18" s="292" t="str">
        <f>IF('Hiking (2016)'!W8="","",'Hiking (2016)'!W8)</f>
        <v/>
      </c>
      <c r="AG18" s="63"/>
      <c r="AH18" s="63"/>
      <c r="AI18" s="291"/>
      <c r="AJ18" s="290"/>
      <c r="AK18" s="292"/>
      <c r="AL18" s="63"/>
      <c r="AM18" s="63"/>
      <c r="AN18" s="291" t="str">
        <f>Sustainability!B32</f>
        <v>e</v>
      </c>
      <c r="AO18" s="315" t="str">
        <f>Sustainability!C32</f>
        <v>World population. Learn how the world's population affects the sustainability of Earth. Discuss three human activities that may contribute to putting Earth at risk, now and in the future.</v>
      </c>
      <c r="AP18" s="292"/>
      <c r="AQ18" s="63"/>
    </row>
    <row r="19" spans="1:48" ht="12.75" customHeight="1" x14ac:dyDescent="0.15">
      <c r="A19" s="71" t="s">
        <v>90</v>
      </c>
      <c r="B19" s="178" t="s">
        <v>23</v>
      </c>
      <c r="C19" s="72" t="str">
        <f>'Personal Fitness'!W2</f>
        <v/>
      </c>
      <c r="D19" s="63"/>
      <c r="E19" s="297"/>
      <c r="F19" s="296"/>
      <c r="G19" s="298"/>
      <c r="H19" s="63"/>
      <c r="I19" s="63"/>
      <c r="J19" s="297" t="str">
        <f>'Citizenship in the World'!B10</f>
        <v>c</v>
      </c>
      <c r="K19" s="306" t="str">
        <f>'Citizenship in the World'!C10</f>
        <v>Describe the role of TWO of the following originations in the world
• United Nations and UNICEF
• The World Court
• Interpol
• World Organization of the Scout Movement
• The World Health Organization
• Amnesty International
• The International Committee of the Red Cross
• CARE (Cooperative for American Relief Everywhere)
• European Union</v>
      </c>
      <c r="L19" s="298" t="str">
        <f>IF('Citizenship in the World'!W10="","",'Citizenship in the World'!W10)</f>
        <v/>
      </c>
      <c r="N19" s="63"/>
      <c r="O19" s="313"/>
      <c r="P19" s="188" t="str">
        <f>Cooking!C14</f>
        <v>8) Cryptosporidium</v>
      </c>
      <c r="Q19" s="185" t="str">
        <f>IF(Cooking!W14="","",Cooking!W14)</f>
        <v/>
      </c>
      <c r="R19" s="63"/>
      <c r="S19" s="63"/>
      <c r="T19" s="184" t="str">
        <f>'Emergency Prepedness'!B16</f>
        <v>vi</v>
      </c>
      <c r="U19" s="188" t="str">
        <f>'Emergency Prepedness'!C16</f>
        <v>Fire or explosion in a public place.</v>
      </c>
      <c r="V19" s="185" t="str">
        <f>IF('Emergency Prepedness'!W16="","",'Emergency Prepedness'!W16)</f>
        <v/>
      </c>
      <c r="W19" s="63"/>
      <c r="X19" s="63"/>
      <c r="Y19" s="313"/>
      <c r="Z19" s="290"/>
      <c r="AA19" s="314"/>
      <c r="AB19" s="63"/>
      <c r="AC19" s="63"/>
      <c r="AD19" s="291"/>
      <c r="AE19" s="290"/>
      <c r="AF19" s="292"/>
      <c r="AG19" s="63"/>
      <c r="AH19" s="63"/>
      <c r="AI19" s="291"/>
      <c r="AJ19" s="290"/>
      <c r="AK19" s="292"/>
      <c r="AL19" s="63"/>
      <c r="AM19" s="63"/>
      <c r="AN19" s="291"/>
      <c r="AO19" s="315"/>
      <c r="AP19" s="292"/>
      <c r="AQ19" s="63"/>
    </row>
    <row r="20" spans="1:48" ht="12.75" customHeight="1" x14ac:dyDescent="0.15">
      <c r="A20" s="71" t="s">
        <v>91</v>
      </c>
      <c r="B20" s="178" t="s">
        <v>27</v>
      </c>
      <c r="C20" s="72" t="str">
        <f>'Personal Management'!W2</f>
        <v/>
      </c>
      <c r="D20" s="63"/>
      <c r="E20" s="190" t="str">
        <f>'Camping (2014)'!B11</f>
        <v>5c</v>
      </c>
      <c r="F20" s="189" t="str">
        <f>'Camping (2014)'!C11</f>
        <v>Explain the proper care and storage of camping equipment.</v>
      </c>
      <c r="G20" s="191" t="str">
        <f>IF('Camping (2014)'!W11="", "", 'Camping (2014)'!W11)</f>
        <v/>
      </c>
      <c r="H20" s="63"/>
      <c r="I20" s="63"/>
      <c r="J20" s="297"/>
      <c r="K20" s="306"/>
      <c r="L20" s="298"/>
      <c r="N20" s="63"/>
      <c r="O20" s="313"/>
      <c r="P20" s="188" t="str">
        <f>Cooking!C15</f>
        <v>9) Norovirus</v>
      </c>
      <c r="Q20" s="185" t="str">
        <f>IF(Cooking!W15="","",Cooking!W15)</f>
        <v/>
      </c>
      <c r="R20" s="63"/>
      <c r="S20" s="63"/>
      <c r="T20" s="184" t="str">
        <f>'Emergency Prepedness'!B17</f>
        <v>vii</v>
      </c>
      <c r="U20" s="188" t="str">
        <f>'Emergency Prepedness'!C17</f>
        <v>Vehicle stalled in the desert.</v>
      </c>
      <c r="V20" s="185" t="str">
        <f>IF('Emergency Prepedness'!W17="","",'Emergency Prepedness'!W17)</f>
        <v/>
      </c>
      <c r="W20" s="63"/>
      <c r="X20" s="63"/>
      <c r="Y20" s="313"/>
      <c r="Z20" s="290"/>
      <c r="AA20" s="314"/>
      <c r="AB20" s="63"/>
      <c r="AC20" s="63"/>
      <c r="AD20" s="291"/>
      <c r="AE20" s="290"/>
      <c r="AF20" s="292"/>
      <c r="AG20" s="63"/>
      <c r="AH20" s="63"/>
      <c r="AI20" s="186">
        <f>'Personal Management'!B13</f>
        <v>3</v>
      </c>
      <c r="AJ20" s="183" t="str">
        <f>'Personal Management'!C13</f>
        <v>Discuss with your merit badge counselor FIVE of the following concepts:</v>
      </c>
      <c r="AK20" s="187" t="str">
        <f>IF('Personal Management'!W13="","",'Personal Management'!W13)</f>
        <v/>
      </c>
      <c r="AL20" s="63"/>
      <c r="AM20" s="63"/>
      <c r="AN20" s="291" t="str">
        <f>Sustainability!B33</f>
        <v>f</v>
      </c>
      <c r="AO20" s="315" t="str">
        <f>Sustainability!C33</f>
        <v>Climate change. Find a world map that shows the pattern of temperature change for a period of at least 100 years. Share this map with your counselor, and discuss three factors that scientists believe affect the global weather and temperature.</v>
      </c>
      <c r="AP20" s="292"/>
      <c r="AQ20" s="63"/>
    </row>
    <row r="21" spans="1:48" ht="12.75" customHeight="1" x14ac:dyDescent="0.15">
      <c r="A21" s="71" t="s">
        <v>3</v>
      </c>
      <c r="B21" s="178" t="s">
        <v>809</v>
      </c>
      <c r="C21" s="72" t="str">
        <f>Sustainability!W2</f>
        <v/>
      </c>
      <c r="D21" s="63"/>
      <c r="E21" s="194" t="str">
        <f>'Camping (2014)'!B12</f>
        <v>5d</v>
      </c>
      <c r="F21" s="192" t="str">
        <f>'Camping (2014)'!C12</f>
        <v>List the outdoor essentials necessary for any campout, and explain why each item is needed.</v>
      </c>
      <c r="G21" s="193" t="str">
        <f>IF('Camping (2014)'!W12="", "", 'Camping (2014)'!W12)</f>
        <v/>
      </c>
      <c r="H21" s="63"/>
      <c r="I21" s="63"/>
      <c r="J21" s="297"/>
      <c r="K21" s="306"/>
      <c r="L21" s="298"/>
      <c r="N21" s="63"/>
      <c r="O21" s="313" t="str">
        <f>Cooking!B16</f>
        <v>1e</v>
      </c>
      <c r="P21" s="290" t="str">
        <f>Cooking!C16</f>
        <v>Discuss with your counselor food allergies, food intolerance, food-related diseases, and your awareness of these concerns.</v>
      </c>
      <c r="Q21" s="314" t="str">
        <f>IF(Cooking!W16="","",Cooking!W16)</f>
        <v/>
      </c>
      <c r="R21" s="63"/>
      <c r="S21" s="63"/>
      <c r="T21" s="184" t="str">
        <f>'Emergency Prepedness'!B18</f>
        <v>viii</v>
      </c>
      <c r="U21" s="188" t="str">
        <f>'Emergency Prepedness'!C18</f>
        <v>Vehicle trapped in a blizzard.</v>
      </c>
      <c r="V21" s="185" t="str">
        <f>IF('Emergency Prepedness'!W18="","",'Emergency Prepedness'!W18)</f>
        <v/>
      </c>
      <c r="W21" s="63"/>
      <c r="X21" s="63"/>
      <c r="AB21" s="63"/>
      <c r="AC21" s="63"/>
      <c r="AD21" s="291">
        <f>'Hiking (2016)'!B9</f>
        <v>6</v>
      </c>
      <c r="AE21" s="290" t="str">
        <f>'Hiking (2016)'!C9</f>
        <v>After each of the hikes (or during each hike if on one continuous "trek") in requirements 5 and 6, write a short report of your experience. Give dates and descriptions of routes covered, the weather, and interesting things you saw. Share this report with your merit badge counselor.</v>
      </c>
      <c r="AF21" s="292" t="str">
        <f>IF('Hiking (2016)'!W9="","",'Hiking (2016)'!W9)</f>
        <v/>
      </c>
      <c r="AG21" s="63"/>
      <c r="AH21" s="63"/>
      <c r="AI21" s="186" t="str">
        <f>'Personal Management'!B14</f>
        <v>a</v>
      </c>
      <c r="AJ21" s="188" t="str">
        <f>'Personal Management'!C14</f>
        <v>The emotions you feel when you receive money.</v>
      </c>
      <c r="AK21" s="187" t="str">
        <f>IF('Personal Management'!W14="","",'Personal Management'!W14)</f>
        <v/>
      </c>
      <c r="AL21" s="63"/>
      <c r="AM21" s="63"/>
      <c r="AN21" s="291"/>
      <c r="AO21" s="315"/>
      <c r="AP21" s="292"/>
      <c r="AQ21" s="63"/>
    </row>
    <row r="22" spans="1:48" ht="12.75" customHeight="1" x14ac:dyDescent="0.15">
      <c r="A22" s="71" t="s">
        <v>89</v>
      </c>
      <c r="B22" s="178" t="s">
        <v>88</v>
      </c>
      <c r="C22" s="72" t="str">
        <f>Swimming!W2</f>
        <v/>
      </c>
      <c r="D22" s="73"/>
      <c r="E22" s="297" t="str">
        <f>'Camping (2014)'!B13</f>
        <v>5e</v>
      </c>
      <c r="F22" s="296" t="str">
        <f>'Camping (2014)'!C13</f>
        <v>Present yourself to your Scoutmaster with your pack for inspection.  Be correctly clothed and equipped for an overnight campout.</v>
      </c>
      <c r="G22" s="298" t="str">
        <f>IF('Camping (2014)'!W13="", "", 'Camping (2014)'!W13)</f>
        <v/>
      </c>
      <c r="H22" s="73"/>
      <c r="I22" s="73"/>
      <c r="J22" s="297"/>
      <c r="K22" s="306"/>
      <c r="L22" s="298"/>
      <c r="N22" s="73"/>
      <c r="O22" s="313"/>
      <c r="P22" s="290"/>
      <c r="Q22" s="314"/>
      <c r="R22" s="73"/>
      <c r="S22" s="73"/>
      <c r="T22" s="184" t="str">
        <f>'Emergency Prepedness'!B19</f>
        <v>ix</v>
      </c>
      <c r="U22" s="188" t="str">
        <f>'Emergency Prepedness'!C19</f>
        <v>Flash flooding in town or in the country.</v>
      </c>
      <c r="V22" s="185" t="str">
        <f>IF('Emergency Prepedness'!W19="","",'Emergency Prepedness'!W19)</f>
        <v/>
      </c>
      <c r="W22" s="73"/>
      <c r="X22" s="73"/>
      <c r="Y22" s="299" t="str">
        <f>B15</f>
        <v>Family Life</v>
      </c>
      <c r="Z22" s="299"/>
      <c r="AA22" s="299"/>
      <c r="AB22" s="73"/>
      <c r="AC22" s="73"/>
      <c r="AD22" s="291"/>
      <c r="AE22" s="290"/>
      <c r="AF22" s="292"/>
      <c r="AG22" s="73"/>
      <c r="AH22" s="73"/>
      <c r="AI22" s="186" t="str">
        <f>'Personal Management'!B15</f>
        <v>b</v>
      </c>
      <c r="AJ22" s="188" t="str">
        <f>'Personal Management'!C15</f>
        <v>Your understanding of how the amount of money you have with you affects your spending habits.</v>
      </c>
      <c r="AK22" s="187" t="str">
        <f>IF('Personal Management'!W15="","",'Personal Management'!W15)</f>
        <v/>
      </c>
      <c r="AL22" s="73"/>
      <c r="AM22" s="73"/>
      <c r="AN22" s="291"/>
      <c r="AO22" s="315"/>
      <c r="AP22" s="292"/>
      <c r="AQ22" s="73"/>
    </row>
    <row r="23" spans="1:48" ht="12.75" customHeight="1" x14ac:dyDescent="0.15">
      <c r="D23" s="74"/>
      <c r="E23" s="297"/>
      <c r="F23" s="296"/>
      <c r="G23" s="298"/>
      <c r="H23" s="74"/>
      <c r="I23" s="74"/>
      <c r="J23" s="297"/>
      <c r="K23" s="306"/>
      <c r="L23" s="298"/>
      <c r="N23" s="74"/>
      <c r="O23" s="313" t="str">
        <f>Cooking!B17</f>
        <v>2a</v>
      </c>
      <c r="P23" s="290" t="str">
        <f>Cooking!C17</f>
        <v>Using the current USDA nutritional model, give five examples for EACH of the following food groups, the recommended number of daily servings, and the recommended serving size:</v>
      </c>
      <c r="Q23" s="314" t="str">
        <f>IF(Cooking!W17="","",Cooking!W17)</f>
        <v/>
      </c>
      <c r="R23" s="74"/>
      <c r="S23" s="74"/>
      <c r="T23" s="184" t="str">
        <f>'Emergency Prepedness'!B20</f>
        <v>x</v>
      </c>
      <c r="U23" s="188" t="str">
        <f>'Emergency Prepedness'!C20</f>
        <v>Mountain/backcountry accident.</v>
      </c>
      <c r="V23" s="185" t="str">
        <f>IF('Emergency Prepedness'!W20="","",'Emergency Prepedness'!W20)</f>
        <v/>
      </c>
      <c r="W23" s="74"/>
      <c r="X23" s="74"/>
      <c r="Y23" s="299"/>
      <c r="Z23" s="299"/>
      <c r="AA23" s="299"/>
      <c r="AB23" s="74"/>
      <c r="AC23" s="74"/>
      <c r="AD23" s="291"/>
      <c r="AE23" s="290"/>
      <c r="AF23" s="292"/>
      <c r="AG23" s="74"/>
      <c r="AH23" s="74"/>
      <c r="AI23" s="291" t="str">
        <f>'Personal Management'!B16</f>
        <v>c</v>
      </c>
      <c r="AJ23" s="315" t="str">
        <f>'Personal Management'!C16</f>
        <v>Your thoughts when you buy something new and your thoughts about the same item three months later. Explain the concept of buyer's remorse.</v>
      </c>
      <c r="AK23" s="292" t="str">
        <f>IF('Personal Management'!W16="","",'Personal Management'!W16)</f>
        <v/>
      </c>
      <c r="AL23" s="74"/>
      <c r="AM23" s="74"/>
      <c r="AN23" s="291" t="str">
        <f>Sustainability!B34</f>
        <v>5a</v>
      </c>
      <c r="AO23" s="290" t="str">
        <f>Sustainability!C34</f>
        <v>After completing requirements 1 through 4, have a family meeting. Discuss what your family has learned about what it means to be a sustainable citizen. Talk about the behavioral changes and life choices your family can make to live more sustainably. Share what you learn with your counselor.</v>
      </c>
      <c r="AP23" s="292"/>
      <c r="AQ23" s="74"/>
    </row>
    <row r="24" spans="1:48" ht="12.75" customHeight="1" x14ac:dyDescent="0.15">
      <c r="A24" s="75" t="s">
        <v>78</v>
      </c>
      <c r="B24" s="76"/>
      <c r="C24" s="77"/>
      <c r="D24" s="78"/>
      <c r="E24" s="297" t="str">
        <f>'Camping (2014)'!B14</f>
        <v>6a</v>
      </c>
      <c r="F24" s="296" t="str">
        <f>'Camping (2014)'!C14</f>
        <v>Describe the features of four types of tents, and when and where they could be used, and how to care for tents.  Working with another Scout, pitch a tent.</v>
      </c>
      <c r="G24" s="298" t="str">
        <f>IF('Camping (2014)'!W14="", "", 'Camping (2014)'!W14)</f>
        <v/>
      </c>
      <c r="H24" s="78"/>
      <c r="I24" s="78"/>
      <c r="J24" s="297"/>
      <c r="K24" s="306"/>
      <c r="L24" s="298"/>
      <c r="N24" s="78"/>
      <c r="O24" s="313"/>
      <c r="P24" s="290"/>
      <c r="Q24" s="314"/>
      <c r="R24" s="78"/>
      <c r="S24" s="78"/>
      <c r="T24" s="184" t="str">
        <f>'Emergency Prepedness'!B21</f>
        <v>xi</v>
      </c>
      <c r="U24" s="188" t="str">
        <f>'Emergency Prepedness'!C21</f>
        <v>Boating or water accident.</v>
      </c>
      <c r="V24" s="185" t="str">
        <f>IF('Emergency Prepedness'!W21="","",'Emergency Prepedness'!W21)</f>
        <v/>
      </c>
      <c r="W24" s="78"/>
      <c r="X24" s="78"/>
      <c r="Y24" s="313">
        <f>'Family Life'!B3</f>
        <v>1</v>
      </c>
      <c r="Z24" s="290" t="str">
        <f>'Family Life'!C3</f>
        <v>Prepare an outline on what a family is and discuss this with your merit badge counselor. Tell why families are important to individuals and to society. Discuss how the actions of one member can affect other members.</v>
      </c>
      <c r="AA24" s="314" t="str">
        <f>IF('Family Life'!W3="","",'Family Life'!W3)</f>
        <v/>
      </c>
      <c r="AB24" s="78"/>
      <c r="AC24" s="78"/>
      <c r="AG24" s="78"/>
      <c r="AH24" s="78"/>
      <c r="AI24" s="291"/>
      <c r="AJ24" s="315"/>
      <c r="AK24" s="292"/>
      <c r="AL24" s="78"/>
      <c r="AM24" s="78"/>
      <c r="AN24" s="291"/>
      <c r="AO24" s="290"/>
      <c r="AP24" s="292"/>
      <c r="AQ24" s="78"/>
    </row>
    <row r="25" spans="1:48" ht="12.75" customHeight="1" x14ac:dyDescent="0.15">
      <c r="A25" s="79"/>
      <c r="B25" s="82" t="s">
        <v>43</v>
      </c>
      <c r="C25" s="80"/>
      <c r="D25" s="78"/>
      <c r="E25" s="297"/>
      <c r="F25" s="296"/>
      <c r="G25" s="298"/>
      <c r="H25" s="78"/>
      <c r="I25" s="78"/>
      <c r="J25" s="297"/>
      <c r="K25" s="306"/>
      <c r="L25" s="298"/>
      <c r="N25" s="78"/>
      <c r="O25" s="313"/>
      <c r="P25" s="188" t="str">
        <f>Cooking!C18</f>
        <v>1) Fruits</v>
      </c>
      <c r="Q25" s="185" t="str">
        <f>IF(Cooking!W18="","",Cooking!W18)</f>
        <v/>
      </c>
      <c r="R25" s="78"/>
      <c r="S25" s="78"/>
      <c r="T25" s="184" t="str">
        <f>'Emergency Prepedness'!B22</f>
        <v>xii</v>
      </c>
      <c r="U25" s="188" t="str">
        <f>'Emergency Prepedness'!C22</f>
        <v>Gas leak in a home or a building.</v>
      </c>
      <c r="V25" s="185" t="str">
        <f>IF('Emergency Prepedness'!W22="","",'Emergency Prepedness'!W22)</f>
        <v/>
      </c>
      <c r="W25" s="78"/>
      <c r="X25" s="78"/>
      <c r="Y25" s="313"/>
      <c r="Z25" s="290"/>
      <c r="AA25" s="314"/>
      <c r="AB25" s="78"/>
      <c r="AC25" s="78"/>
      <c r="AD25" s="299" t="str">
        <f>B18</f>
        <v>Lifesaving</v>
      </c>
      <c r="AE25" s="299"/>
      <c r="AF25" s="299"/>
      <c r="AG25" s="78"/>
      <c r="AH25" s="78"/>
      <c r="AI25" s="186" t="str">
        <f>'Personal Management'!B17</f>
        <v>d</v>
      </c>
      <c r="AJ25" s="188" t="str">
        <f>'Personal Management'!C17</f>
        <v>How hunger affects you when shopping for food items (snacks, groceries).</v>
      </c>
      <c r="AK25" s="187" t="str">
        <f>IF('Personal Management'!W17="","",'Personal Management'!W17)</f>
        <v/>
      </c>
      <c r="AL25" s="78"/>
      <c r="AM25" s="78"/>
      <c r="AN25" s="291"/>
      <c r="AO25" s="290"/>
      <c r="AP25" s="292"/>
      <c r="AQ25" s="78"/>
    </row>
    <row r="26" spans="1:48" ht="12.75" customHeight="1" x14ac:dyDescent="0.15">
      <c r="A26" s="79"/>
      <c r="B26" s="83" t="s">
        <v>42</v>
      </c>
      <c r="C26" s="84"/>
      <c r="D26" s="78"/>
      <c r="E26" s="297" t="str">
        <f>'Camping (2014)'!B15</f>
        <v>6b</v>
      </c>
      <c r="F26" s="296" t="str">
        <f>'Camping (2014)'!C15</f>
        <v>Discuss the importance of camp sanitation and tell why water treatment is essential.  Then demonstrate two ways to treat water.</v>
      </c>
      <c r="G26" s="298" t="str">
        <f>IF('Camping (2014)'!W15="", "", 'Camping (2014)'!W15)</f>
        <v/>
      </c>
      <c r="H26" s="78"/>
      <c r="I26" s="78"/>
      <c r="J26" s="297"/>
      <c r="K26" s="306"/>
      <c r="L26" s="298"/>
      <c r="N26" s="78"/>
      <c r="O26" s="313"/>
      <c r="P26" s="188" t="str">
        <f>Cooking!C19</f>
        <v>2) Vegetables</v>
      </c>
      <c r="Q26" s="185" t="str">
        <f>IF(Cooking!W19="","",Cooking!W19)</f>
        <v/>
      </c>
      <c r="R26" s="78"/>
      <c r="S26" s="78"/>
      <c r="T26" s="184" t="str">
        <f>'Emergency Prepedness'!B23</f>
        <v>xiii</v>
      </c>
      <c r="U26" s="188" t="str">
        <f>'Emergency Prepedness'!C23</f>
        <v>Tornado or hurricane.</v>
      </c>
      <c r="V26" s="185" t="str">
        <f>IF('Emergency Prepedness'!W23="","",'Emergency Prepedness'!W23)</f>
        <v/>
      </c>
      <c r="W26" s="78"/>
      <c r="X26" s="78"/>
      <c r="Y26" s="313"/>
      <c r="Z26" s="290"/>
      <c r="AA26" s="314"/>
      <c r="AB26" s="78"/>
      <c r="AC26" s="78"/>
      <c r="AD26" s="299"/>
      <c r="AE26" s="299"/>
      <c r="AF26" s="299"/>
      <c r="AG26" s="78"/>
      <c r="AH26" s="78"/>
      <c r="AI26" s="291" t="str">
        <f>'Personal Management'!B18</f>
        <v>e</v>
      </c>
      <c r="AJ26" s="315" t="str">
        <f>'Personal Management'!C18</f>
        <v>Your experience of an item you have purchased after seeing or hearing advertisements for it. Did the item work as well as advertised?</v>
      </c>
      <c r="AK26" s="292" t="str">
        <f>IF('Personal Management'!W18="","",'Personal Management'!W18)</f>
        <v/>
      </c>
      <c r="AL26" s="78"/>
      <c r="AM26" s="78"/>
      <c r="AN26" s="291" t="str">
        <f>Sustainability!B35</f>
        <v>5b</v>
      </c>
      <c r="AO26" s="290" t="str">
        <f>Sustainability!C35</f>
        <v>Discuss with your counselor how living by the Scout Oath and Scout Law in your daily life helps promote sustainability and good stewardship.</v>
      </c>
      <c r="AP26" s="292"/>
      <c r="AQ26" s="78"/>
    </row>
    <row r="27" spans="1:48" ht="12.75" customHeight="1" x14ac:dyDescent="0.15">
      <c r="A27" s="85"/>
      <c r="B27" s="86" t="s">
        <v>77</v>
      </c>
      <c r="C27" s="87"/>
      <c r="D27" s="78"/>
      <c r="E27" s="297"/>
      <c r="F27" s="296"/>
      <c r="G27" s="298"/>
      <c r="H27" s="78"/>
      <c r="I27" s="78"/>
      <c r="J27" s="297"/>
      <c r="K27" s="306"/>
      <c r="L27" s="298"/>
      <c r="N27" s="78"/>
      <c r="O27" s="313"/>
      <c r="P27" s="188" t="str">
        <f>Cooking!C20</f>
        <v>3) Grains</v>
      </c>
      <c r="Q27" s="185" t="str">
        <f>IF(Cooking!W20="","",Cooking!W20)</f>
        <v/>
      </c>
      <c r="R27" s="78"/>
      <c r="S27" s="78"/>
      <c r="T27" s="184" t="str">
        <f>'Emergency Prepedness'!B24</f>
        <v>xiv</v>
      </c>
      <c r="U27" s="188" t="str">
        <f>'Emergency Prepedness'!C24</f>
        <v>Major flood.</v>
      </c>
      <c r="V27" s="185" t="str">
        <f>IF('Emergency Prepedness'!W24="","",'Emergency Prepedness'!W24)</f>
        <v/>
      </c>
      <c r="W27" s="78"/>
      <c r="X27" s="78"/>
      <c r="Y27" s="313">
        <f>'Family Life'!B4</f>
        <v>2</v>
      </c>
      <c r="Z27" s="290" t="str">
        <f>'Family Life'!C4</f>
        <v>List several reasons why you are important to your family and discuss this with your parents or guardians and with your merit badge counselor.</v>
      </c>
      <c r="AA27" s="314" t="str">
        <f>IF('Family Life'!W4="","",'Family Life'!W4)</f>
        <v/>
      </c>
      <c r="AB27" s="78"/>
      <c r="AC27" s="78"/>
      <c r="AD27" s="186" t="str">
        <f>Lifesaving!B3</f>
        <v>1a</v>
      </c>
      <c r="AE27" s="183" t="str">
        <f>Lifesaving!C3</f>
        <v>Complete 2nd Class requirements 5a - 5d, and 1st Class requirements 6a - 6e</v>
      </c>
      <c r="AF27" s="187" t="str">
        <f>IF(Lifesaving!W3="","",Lifesaving!W3)</f>
        <v/>
      </c>
      <c r="AG27" s="78"/>
      <c r="AH27" s="78"/>
      <c r="AI27" s="291"/>
      <c r="AJ27" s="315"/>
      <c r="AK27" s="292"/>
      <c r="AL27" s="78"/>
      <c r="AM27" s="78"/>
      <c r="AN27" s="291"/>
      <c r="AO27" s="290"/>
      <c r="AP27" s="292"/>
      <c r="AQ27" s="78"/>
    </row>
    <row r="28" spans="1:48" ht="12.75" customHeight="1" x14ac:dyDescent="0.15">
      <c r="D28" s="78"/>
      <c r="E28" s="190" t="str">
        <f>'Camping (2014)'!B16</f>
        <v>6c</v>
      </c>
      <c r="F28" s="189" t="str">
        <f>'Camping (2014)'!C16</f>
        <v>Describe the factors to be considered in deciding where to pitch your tent.</v>
      </c>
      <c r="G28" s="191" t="str">
        <f>IF('Camping (2014)'!W16="", "", 'Camping (2014)'!W16)</f>
        <v/>
      </c>
      <c r="H28" s="78"/>
      <c r="I28" s="78"/>
      <c r="J28" s="297"/>
      <c r="K28" s="306"/>
      <c r="L28" s="298"/>
      <c r="N28" s="78"/>
      <c r="O28" s="313"/>
      <c r="P28" s="188" t="str">
        <f>Cooking!C21</f>
        <v>4) Proteins</v>
      </c>
      <c r="Q28" s="185" t="str">
        <f>IF(Cooking!W21="","",Cooking!W21)</f>
        <v/>
      </c>
      <c r="R28" s="78"/>
      <c r="S28" s="78"/>
      <c r="T28" s="184" t="str">
        <f>'Emergency Prepedness'!B25</f>
        <v>xv</v>
      </c>
      <c r="U28" s="188" t="str">
        <f>'Emergency Prepedness'!C25</f>
        <v>Toxic chemical spills and releases.</v>
      </c>
      <c r="V28" s="185" t="str">
        <f>IF('Emergency Prepedness'!W25="","",'Emergency Prepedness'!W25)</f>
        <v/>
      </c>
      <c r="W28" s="78"/>
      <c r="X28" s="78"/>
      <c r="Y28" s="313"/>
      <c r="Z28" s="290"/>
      <c r="AA28" s="314"/>
      <c r="AB28" s="78"/>
      <c r="AC28" s="78"/>
      <c r="AD28" s="291" t="str">
        <f>Lifesaving!B4</f>
        <v>1b</v>
      </c>
      <c r="AE28" s="290" t="str">
        <f>Lifesaving!C4</f>
        <v>Swim continuously for 400 yards using each of the following strokes in a strong manner for at least 50 continuous yards: front crawl, sidestroke, breaststroke, and elementary backstroke.</v>
      </c>
      <c r="AF28" s="292" t="str">
        <f>IF(Lifesaving!W4="","",Lifesaving!W4)</f>
        <v/>
      </c>
      <c r="AG28" s="78"/>
      <c r="AH28" s="78"/>
      <c r="AI28" s="186" t="str">
        <f>'Personal Management'!B19</f>
        <v>f</v>
      </c>
      <c r="AJ28" s="188" t="str">
        <f>'Personal Management'!C19</f>
        <v>Your understanding of what happens when you put money into a savings account.</v>
      </c>
      <c r="AK28" s="187" t="str">
        <f>IF('Personal Management'!W19="","",'Personal Management'!W19)</f>
        <v/>
      </c>
      <c r="AL28" s="78"/>
      <c r="AM28" s="78"/>
      <c r="AN28" s="291">
        <f>Sustainability!B36</f>
        <v>6</v>
      </c>
      <c r="AO28" s="290" t="str">
        <f>Sustainability!C36</f>
        <v>Learn about career opportunities in the sustainability field. Pick one and find out the education, training, and experience required. Discuss what you have learned with your counselor and explain why this career might interest you.</v>
      </c>
      <c r="AP28" s="292"/>
      <c r="AQ28" s="78"/>
    </row>
    <row r="29" spans="1:48" ht="12.75" customHeight="1" x14ac:dyDescent="0.15">
      <c r="D29" s="78"/>
      <c r="E29" s="297" t="str">
        <f>'Camping (2014)'!B17</f>
        <v>6d</v>
      </c>
      <c r="F29" s="296" t="str">
        <f>'Camping (2014)'!C17</f>
        <v>Tell the difference between internal- and external-frame packs.  Discuss the advantages and disadvantages of each.</v>
      </c>
      <c r="G29" s="298" t="str">
        <f>IF('Camping (2014)'!W17="", "", 'Camping (2014)'!W17)</f>
        <v/>
      </c>
      <c r="H29" s="78"/>
      <c r="I29" s="78"/>
      <c r="J29" s="190" t="str">
        <f>'Citizenship in the World'!B11</f>
        <v>5a</v>
      </c>
      <c r="K29" s="189" t="str">
        <f>'Citizenship in the World'!C11</f>
        <v>Discuss the differences between constitutional and no constitutional governments.</v>
      </c>
      <c r="L29" s="191" t="str">
        <f>IF('Citizenship in the World'!W11="","",'Citizenship in the World'!W11)</f>
        <v/>
      </c>
      <c r="N29" s="78"/>
      <c r="O29" s="313"/>
      <c r="P29" s="188" t="str">
        <f>Cooking!C22</f>
        <v>5) Dairy</v>
      </c>
      <c r="Q29" s="185" t="str">
        <f>IF(Cooking!W22="","",Cooking!W22)</f>
        <v/>
      </c>
      <c r="R29" s="78"/>
      <c r="S29" s="78"/>
      <c r="T29" s="184" t="str">
        <f>'Emergency Prepedness'!B26</f>
        <v>xvi</v>
      </c>
      <c r="U29" s="188" t="str">
        <f>'Emergency Prepedness'!C26</f>
        <v>Nuclear power plant emergency.</v>
      </c>
      <c r="V29" s="185" t="str">
        <f>IF('Emergency Prepedness'!W26="","",'Emergency Prepedness'!W26)</f>
        <v/>
      </c>
      <c r="W29" s="78"/>
      <c r="X29" s="78"/>
      <c r="Y29" s="313">
        <f>'Family Life'!B5</f>
        <v>3</v>
      </c>
      <c r="Z29" s="290" t="str">
        <f>'Family Life'!C5</f>
        <v>Prepare a list of your regular home duties or chores (at least five) and do them for 90 days. Keep a record of how often you do each of them. Discuss with your counselor the effect your chores had on your family.</v>
      </c>
      <c r="AA29" s="314" t="str">
        <f>IF('Family Life'!W5="","",'Family Life'!W5)</f>
        <v/>
      </c>
      <c r="AB29" s="78"/>
      <c r="AC29" s="78"/>
      <c r="AD29" s="291"/>
      <c r="AE29" s="290"/>
      <c r="AF29" s="292"/>
      <c r="AG29" s="78"/>
      <c r="AH29" s="78"/>
      <c r="AI29" s="186" t="str">
        <f>'Personal Management'!B20</f>
        <v>g</v>
      </c>
      <c r="AJ29" s="188" t="str">
        <f>'Personal Management'!C20</f>
        <v>Charitable giving. Explain its purpose and your thoughts about it.</v>
      </c>
      <c r="AK29" s="187" t="str">
        <f>IF('Personal Management'!W20="","",'Personal Management'!W20)</f>
        <v/>
      </c>
      <c r="AL29" s="78"/>
      <c r="AM29" s="78"/>
      <c r="AN29" s="291"/>
      <c r="AO29" s="290"/>
      <c r="AP29" s="292"/>
      <c r="AQ29" s="78"/>
    </row>
    <row r="30" spans="1:48" ht="12.75" customHeight="1" x14ac:dyDescent="0.15">
      <c r="D30" s="78"/>
      <c r="E30" s="297"/>
      <c r="F30" s="296"/>
      <c r="G30" s="298"/>
      <c r="H30" s="78"/>
      <c r="I30" s="78"/>
      <c r="J30" s="190" t="str">
        <f>'Citizenship in the World'!B12</f>
        <v>5b</v>
      </c>
      <c r="K30" s="189" t="str">
        <f>'Citizenship in the World'!C12</f>
        <v>Name at least fiver (5) different types of governments currently in power in the world.</v>
      </c>
      <c r="L30" s="191" t="str">
        <f>IF('Citizenship in the World'!W12="","",'Citizenship in the World'!W12)</f>
        <v/>
      </c>
      <c r="N30" s="78"/>
      <c r="O30" s="184" t="str">
        <f>Cooking!B23</f>
        <v>2b</v>
      </c>
      <c r="P30" s="183" t="str">
        <f>Cooking!C23</f>
        <v>Explain why you should limit your intake of oils and sugars.</v>
      </c>
      <c r="Q30" s="185" t="str">
        <f>IF(Cooking!W23="","",Cooking!W23)</f>
        <v/>
      </c>
      <c r="R30" s="78"/>
      <c r="S30" s="78"/>
      <c r="T30" s="184" t="str">
        <f>'Emergency Prepedness'!B27</f>
        <v>xvii</v>
      </c>
      <c r="U30" s="188" t="str">
        <f>'Emergency Prepedness'!C27</f>
        <v>Avalanche (Snowslide or rockslide).</v>
      </c>
      <c r="V30" s="185" t="str">
        <f>IF('Emergency Prepedness'!W27="","",'Emergency Prepedness'!W27)</f>
        <v/>
      </c>
      <c r="W30" s="78"/>
      <c r="X30" s="78"/>
      <c r="Y30" s="313"/>
      <c r="Z30" s="290"/>
      <c r="AA30" s="314"/>
      <c r="AB30" s="78"/>
      <c r="AC30" s="78"/>
      <c r="AD30" s="186">
        <f>Lifesaving!B5</f>
        <v>2</v>
      </c>
      <c r="AE30" s="183" t="str">
        <f>Lifesaving!C5</f>
        <v>Explain the following:</v>
      </c>
      <c r="AF30" s="187" t="str">
        <f>IF(Lifesaving!W5="","",Lifesaving!W5)</f>
        <v/>
      </c>
      <c r="AG30" s="78"/>
      <c r="AH30" s="78"/>
      <c r="AI30" s="186" t="str">
        <f>'Personal Management'!B21</f>
        <v>h</v>
      </c>
      <c r="AJ30" s="188" t="str">
        <f>'Personal Management'!C21</f>
        <v>What you can do to better manage your money.</v>
      </c>
      <c r="AK30" s="187" t="str">
        <f>IF('Personal Management'!W21="","",'Personal Management'!W21)</f>
        <v/>
      </c>
      <c r="AL30" s="78"/>
      <c r="AM30" s="78"/>
      <c r="AN30" s="291"/>
      <c r="AO30" s="290"/>
      <c r="AP30" s="292"/>
      <c r="AQ30" s="78"/>
    </row>
    <row r="31" spans="1:48" s="4" customFormat="1" ht="12.75" customHeight="1" x14ac:dyDescent="0.15">
      <c r="D31" s="162"/>
      <c r="E31" s="297" t="str">
        <f>'Camping (2014)'!B18</f>
        <v>6e</v>
      </c>
      <c r="F31" s="296" t="str">
        <f>'Camping (2014)'!C18</f>
        <v>Discuss the types of sleeping bags and what kind would be suitable for different conditions.  Explain the proper care of your sleeping bag and how to keep it dry.  Make a comfortable ground bed.</v>
      </c>
      <c r="G31" s="298" t="str">
        <f>IF('Camping (2014)'!W18="", "", 'Camping (2014)'!W18)</f>
        <v/>
      </c>
      <c r="H31" s="162"/>
      <c r="I31" s="162"/>
      <c r="J31" s="190" t="str">
        <f>'Citizenship in the World'!B13</f>
        <v>5c</v>
      </c>
      <c r="K31" s="189" t="str">
        <f>'Citizenship in the World'!C13</f>
        <v>Show on a world map countries that use each of these five different forms of government</v>
      </c>
      <c r="L31" s="191" t="str">
        <f>IF('Citizenship in the World'!W13="","",'Citizenship in the World'!W13)</f>
        <v/>
      </c>
      <c r="M31"/>
      <c r="N31" s="162"/>
      <c r="O31" s="313" t="str">
        <f>Cooking!B24</f>
        <v>2c</v>
      </c>
      <c r="P31" s="290" t="str">
        <f>Cooking!C24</f>
        <v>Determine your daily level of activity and your caloric need based on your activity level.  Then, based on the current food guide, discuss with your counselor an appropriate meal plan for yourself for one day.</v>
      </c>
      <c r="Q31" s="314" t="str">
        <f>IF(Cooking!W24="","",Cooking!W24)</f>
        <v/>
      </c>
      <c r="R31" s="162"/>
      <c r="S31" s="162"/>
      <c r="T31" s="184" t="str">
        <f>'Emergency Prepedness'!B28</f>
        <v>xviii</v>
      </c>
      <c r="U31" s="188" t="str">
        <f>'Emergency Prepedness'!C28</f>
        <v>Violence in a public place.</v>
      </c>
      <c r="V31" s="185" t="str">
        <f>IF('Emergency Prepedness'!W28="","",'Emergency Prepedness'!W28)</f>
        <v/>
      </c>
      <c r="W31" s="162"/>
      <c r="X31" s="162"/>
      <c r="Y31" s="313"/>
      <c r="Z31" s="290"/>
      <c r="AA31" s="314"/>
      <c r="AB31" s="162"/>
      <c r="AC31" s="162"/>
      <c r="AD31" s="186" t="str">
        <f>Lifesaving!B6</f>
        <v>a</v>
      </c>
      <c r="AE31" s="188" t="str">
        <f>Lifesaving!C6</f>
        <v>Common drowning situations and how to prevent them.</v>
      </c>
      <c r="AF31" s="187" t="str">
        <f>IF(Lifesaving!W6="","",Lifesaving!W6)</f>
        <v/>
      </c>
      <c r="AG31" s="162"/>
      <c r="AH31" s="162"/>
      <c r="AI31" s="186" t="str">
        <f>'Personal Management'!B22</f>
        <v>4a</v>
      </c>
      <c r="AJ31" s="183" t="str">
        <f>'Personal Management'!C22</f>
        <v>Explain the differences between saving and investing, including reasons for using one over the other.</v>
      </c>
      <c r="AK31" s="187" t="str">
        <f>IF('Personal Management'!W22="","",'Personal Management'!W22)</f>
        <v/>
      </c>
      <c r="AL31" s="162"/>
      <c r="AM31" s="162"/>
      <c r="AN31" s="169"/>
      <c r="AO31" s="181"/>
      <c r="AP31" s="170"/>
      <c r="AQ31" s="162"/>
      <c r="AR31"/>
      <c r="AS31"/>
      <c r="AT31"/>
      <c r="AU31"/>
      <c r="AV31"/>
    </row>
    <row r="32" spans="1:48" s="4" customFormat="1" ht="13.15" customHeight="1" x14ac:dyDescent="0.15">
      <c r="D32" s="162"/>
      <c r="E32" s="297"/>
      <c r="F32" s="296"/>
      <c r="G32" s="298"/>
      <c r="H32" s="162"/>
      <c r="I32" s="162"/>
      <c r="J32" s="190" t="str">
        <f>'Citizenship in the World'!B14</f>
        <v>6a</v>
      </c>
      <c r="K32" s="189" t="str">
        <f>'Citizenship in the World'!C14</f>
        <v>Explain how a government is represented abroad and how the United States government is accredited to international organizations.</v>
      </c>
      <c r="L32" s="191" t="str">
        <f>IF('Citizenship in the World'!W14="","",'Citizenship in the World'!W14)</f>
        <v/>
      </c>
      <c r="M32"/>
      <c r="N32" s="162"/>
      <c r="O32" s="313"/>
      <c r="P32" s="290"/>
      <c r="Q32" s="314"/>
      <c r="R32" s="162"/>
      <c r="S32" s="162"/>
      <c r="T32" s="313" t="str">
        <f>'Emergency Prepedness'!B29</f>
        <v>2c</v>
      </c>
      <c r="U32" s="290" t="str">
        <f>'Emergency Prepedness'!C29</f>
        <v>Meet with and teach your family how to get or build a kit, make a plan, and be informed for the situations on the chart you crated for requirement 2b.  Complete a family plan.  Then meet with your counselor and report on your family meeting, discuss their responses, and share your family plan.</v>
      </c>
      <c r="V32" s="314" t="str">
        <f>IF('Emergency Prepedness'!W29="","",'Emergency Prepedness'!W29)</f>
        <v/>
      </c>
      <c r="W32" s="162"/>
      <c r="X32" s="162"/>
      <c r="Y32" s="313">
        <f>'Family Life'!B6</f>
        <v>4</v>
      </c>
      <c r="Z32" s="290" t="str">
        <f>'Family Life'!C6</f>
        <v>With the approval of your parents or guardians and your merit badge counselor, decide on and carry out a project that you would do around the home that would benefit your family. Submit a report to your merit badge counselor outlining how the project benefited your family.</v>
      </c>
      <c r="AA32" s="314" t="str">
        <f>IF('Family Life'!W6="","",'Family Life'!W6)</f>
        <v/>
      </c>
      <c r="AB32" s="162"/>
      <c r="AC32" s="162"/>
      <c r="AD32" s="186" t="str">
        <f>Lifesaving!B7</f>
        <v>b</v>
      </c>
      <c r="AE32" s="188" t="str">
        <f>Lifesaving!C7</f>
        <v>How to identify persons in the water who need assistance.</v>
      </c>
      <c r="AF32" s="187" t="str">
        <f>IF(Lifesaving!W7="","",Lifesaving!W7)</f>
        <v/>
      </c>
      <c r="AG32" s="162"/>
      <c r="AH32" s="162"/>
      <c r="AI32" s="186" t="str">
        <f>'Personal Management'!B23</f>
        <v>4b</v>
      </c>
      <c r="AJ32" s="183" t="str">
        <f>'Personal Management'!C23</f>
        <v>Explain the concepts of return on investment and risk.</v>
      </c>
      <c r="AK32" s="187" t="str">
        <f>IF('Personal Management'!W23="","",'Personal Management'!W23)</f>
        <v/>
      </c>
      <c r="AL32" s="162"/>
      <c r="AM32" s="162"/>
      <c r="AN32" s="299" t="str">
        <f>B22</f>
        <v>Swimming</v>
      </c>
      <c r="AO32" s="299"/>
      <c r="AP32" s="299"/>
      <c r="AQ32" s="162"/>
      <c r="AR32"/>
      <c r="AS32"/>
      <c r="AT32"/>
      <c r="AU32"/>
      <c r="AV32"/>
    </row>
    <row r="33" spans="4:48" s="4" customFormat="1" ht="13.15" customHeight="1" x14ac:dyDescent="0.15">
      <c r="D33" s="162"/>
      <c r="E33" s="297"/>
      <c r="F33" s="296"/>
      <c r="G33" s="298"/>
      <c r="H33" s="162"/>
      <c r="I33" s="162"/>
      <c r="J33" s="297" t="str">
        <f>'Citizenship in the World'!B15</f>
        <v>6b</v>
      </c>
      <c r="K33" s="296" t="str">
        <f>'Citizenship in the World'!C15</f>
        <v>Describe toe roles of the following in the conduct of foreign relations:
• Ambassador
• Consul
• Bureau of International Information Programs
• Agency for International Development
• United States and Foreign Commercial Service</v>
      </c>
      <c r="L33" s="298" t="str">
        <f>IF('Citizenship in the World'!W15="","",'Citizenship in the World'!W15)</f>
        <v/>
      </c>
      <c r="M33"/>
      <c r="N33" s="162"/>
      <c r="O33" s="313"/>
      <c r="P33" s="290"/>
      <c r="Q33" s="314"/>
      <c r="R33" s="162"/>
      <c r="S33" s="162"/>
      <c r="T33" s="313"/>
      <c r="U33" s="290"/>
      <c r="V33" s="314"/>
      <c r="W33" s="162"/>
      <c r="X33" s="162"/>
      <c r="Y33" s="313"/>
      <c r="Z33" s="290"/>
      <c r="AA33" s="314"/>
      <c r="AB33" s="162"/>
      <c r="AC33" s="162"/>
      <c r="AD33" s="186" t="str">
        <f>Lifesaving!B8</f>
        <v>c</v>
      </c>
      <c r="AE33" s="188" t="str">
        <f>Lifesaving!C8</f>
        <v>The order of methods in water rescue.</v>
      </c>
      <c r="AF33" s="187" t="str">
        <f>IF(Lifesaving!W8="","",Lifesaving!W8)</f>
        <v/>
      </c>
      <c r="AG33" s="162"/>
      <c r="AH33" s="162"/>
      <c r="AI33" s="291" t="str">
        <f>'Personal Management'!B24</f>
        <v>4c</v>
      </c>
      <c r="AJ33" s="290" t="str">
        <f>'Personal Management'!C24</f>
        <v>Explain the concepts of simple interest and compound interest and how these affected the results of your investment exercise.</v>
      </c>
      <c r="AK33" s="292" t="str">
        <f>IF('Personal Management'!W24="","",'Personal Management'!W24)</f>
        <v/>
      </c>
      <c r="AL33" s="162"/>
      <c r="AM33" s="162"/>
      <c r="AN33" s="299"/>
      <c r="AO33" s="299"/>
      <c r="AP33" s="299"/>
      <c r="AQ33" s="162"/>
      <c r="AR33"/>
      <c r="AS33"/>
      <c r="AT33"/>
      <c r="AU33"/>
      <c r="AV33"/>
    </row>
    <row r="34" spans="4:48" s="4" customFormat="1" ht="13.15" customHeight="1" x14ac:dyDescent="0.15">
      <c r="D34" s="162"/>
      <c r="E34" s="190">
        <f>'Camping (2014)'!B19</f>
        <v>7</v>
      </c>
      <c r="F34" s="189" t="str">
        <f>'Camping (2014)'!C19</f>
        <v>Prepare for an overnight campout with your patrol by doing the following:</v>
      </c>
      <c r="G34" s="191" t="str">
        <f>IF('Camping (2014)'!W19="", "", 'Camping (2014)'!W19)</f>
        <v/>
      </c>
      <c r="H34" s="162"/>
      <c r="I34" s="162"/>
      <c r="J34" s="297"/>
      <c r="K34" s="296"/>
      <c r="L34" s="298"/>
      <c r="M34"/>
      <c r="N34" s="162"/>
      <c r="O34" s="313" t="str">
        <f>Cooking!B25</f>
        <v>2d</v>
      </c>
      <c r="P34" s="290" t="str">
        <f>Cooking!C25</f>
        <v>Discuss your current eating habits with your counselor and what you can do to eat healthier, based on the current food guide.</v>
      </c>
      <c r="Q34" s="314" t="str">
        <f>IF(Cooking!W25="","",Cooking!W25)</f>
        <v/>
      </c>
      <c r="R34" s="162"/>
      <c r="S34" s="162"/>
      <c r="T34" s="313"/>
      <c r="U34" s="290"/>
      <c r="V34" s="314"/>
      <c r="W34" s="162"/>
      <c r="X34" s="162"/>
      <c r="Y34" s="313"/>
      <c r="Z34" s="290"/>
      <c r="AA34" s="314"/>
      <c r="AB34" s="162"/>
      <c r="AC34" s="162"/>
      <c r="AD34" s="186" t="str">
        <f>Lifesaving!B9</f>
        <v>d</v>
      </c>
      <c r="AE34" s="188" t="str">
        <f>Lifesaving!C9</f>
        <v>How rescue techniques vary depending on the setting and the condition of the person needing assistance.</v>
      </c>
      <c r="AF34" s="187" t="str">
        <f>IF(Lifesaving!W9="","",Lifesaving!W9)</f>
        <v/>
      </c>
      <c r="AG34" s="162"/>
      <c r="AH34" s="162"/>
      <c r="AI34" s="291"/>
      <c r="AJ34" s="290"/>
      <c r="AK34" s="292"/>
      <c r="AL34" s="162"/>
      <c r="AM34" s="162"/>
      <c r="AN34" s="291" t="str">
        <f>Swimming!B3</f>
        <v>1a</v>
      </c>
      <c r="AO34" s="290" t="str">
        <f>Swimming!C3</f>
        <v>Explain to your counselor how Scouting's Safe Swim Defense plan anticipates, helps prevent and mitigate, and provides responses to likely hazards you may encounter during swimming activities.</v>
      </c>
      <c r="AP34" s="292" t="str">
        <f>IF(Swimming!W3="","",Swimming!W3)</f>
        <v/>
      </c>
      <c r="AQ34" s="162"/>
      <c r="AR34"/>
      <c r="AS34"/>
      <c r="AT34"/>
      <c r="AU34"/>
      <c r="AV34"/>
    </row>
    <row r="35" spans="4:48" s="4" customFormat="1" ht="13.15" customHeight="1" x14ac:dyDescent="0.15">
      <c r="D35" s="162"/>
      <c r="E35" s="190" t="str">
        <f>'Camping (2014)'!B20</f>
        <v>a</v>
      </c>
      <c r="F35" s="197" t="str">
        <f>'Camping (2014)'!C20</f>
        <v>Make a checklist of personal and patrol gear that will be needed.</v>
      </c>
      <c r="G35" s="191" t="str">
        <f>IF('Camping (2014)'!W20="", "", 'Camping (2014)'!W20)</f>
        <v/>
      </c>
      <c r="H35" s="162"/>
      <c r="I35" s="162"/>
      <c r="J35" s="297"/>
      <c r="K35" s="296"/>
      <c r="L35" s="298"/>
      <c r="M35"/>
      <c r="N35" s="162"/>
      <c r="O35" s="313"/>
      <c r="P35" s="290"/>
      <c r="Q35" s="314"/>
      <c r="R35" s="162"/>
      <c r="S35" s="162"/>
      <c r="T35" s="313"/>
      <c r="U35" s="290"/>
      <c r="V35" s="314"/>
      <c r="W35" s="162"/>
      <c r="X35" s="162"/>
      <c r="Y35" s="313">
        <f>'Family Life'!B7</f>
        <v>5</v>
      </c>
      <c r="Z35" s="290" t="str">
        <f>'Family Life'!C7</f>
        <v>Plan and carry out a project that involves the participation of your family. After completing the project, discuss the following with your merit badge counselor:</v>
      </c>
      <c r="AA35" s="314" t="str">
        <f>IF('Family Life'!W7="","",'Family Life'!W7)</f>
        <v/>
      </c>
      <c r="AB35" s="162"/>
      <c r="AC35" s="162"/>
      <c r="AD35" s="186" t="str">
        <f>Lifesaving!B10</f>
        <v>e</v>
      </c>
      <c r="AE35" s="188" t="str">
        <f>Lifesaving!C10</f>
        <v>Situations for which in-water rescues should not be undertaken.</v>
      </c>
      <c r="AF35" s="187" t="str">
        <f>IF(Lifesaving!W10="","",Lifesaving!W10)</f>
        <v/>
      </c>
      <c r="AG35" s="162"/>
      <c r="AH35" s="162"/>
      <c r="AI35" s="291">
        <f>'Personal Management'!B25</f>
        <v>5</v>
      </c>
      <c r="AJ35" s="290" t="str">
        <f>'Personal Management'!C25</f>
        <v>Select five publicly traded stocks. Explain to your merit badge counselor the importance of the following information for each stock:</v>
      </c>
      <c r="AK35" s="292" t="str">
        <f>IF('Personal Management'!W25="","",'Personal Management'!W25)</f>
        <v/>
      </c>
      <c r="AL35" s="162"/>
      <c r="AM35" s="162"/>
      <c r="AN35" s="291"/>
      <c r="AO35" s="290"/>
      <c r="AP35" s="292"/>
      <c r="AQ35" s="162"/>
      <c r="AR35"/>
      <c r="AS35"/>
      <c r="AT35"/>
      <c r="AU35"/>
      <c r="AV35"/>
    </row>
    <row r="36" spans="4:48" s="4" customFormat="1" ht="13.15" customHeight="1" x14ac:dyDescent="0.15">
      <c r="D36" s="162"/>
      <c r="E36" s="297" t="str">
        <f>'Camping (2014)'!B21</f>
        <v>b</v>
      </c>
      <c r="F36" s="306" t="str">
        <f>'Camping (2014)'!C21</f>
        <v>Pack your own gear and share of the patrol equipment and food for proper carrying. Show that your pack is right for quickly getting what is needed first, and that it has been assembled properly for comfort, weight, balance, size, and neatness.</v>
      </c>
      <c r="G36" s="298" t="str">
        <f>IF('Camping (2014)'!W21="", "", 'Camping (2014)'!W21)</f>
        <v/>
      </c>
      <c r="H36" s="162"/>
      <c r="I36" s="162"/>
      <c r="J36" s="297"/>
      <c r="K36" s="296"/>
      <c r="L36" s="298"/>
      <c r="M36"/>
      <c r="N36" s="162"/>
      <c r="O36" s="313" t="str">
        <f>Cooking!B26</f>
        <v>3a</v>
      </c>
      <c r="P36" s="290" t="str">
        <f>Cooking!C26</f>
        <v>Discuss the following food label terms: calorie, fat, saturated fat, trans fat, cholesterol, sodium, carbohydrate, dietary fiber, sugar, protein.  Explain how to calculate total carbohydrates and nutritional values for two servings, based on the service size specified on the label.</v>
      </c>
      <c r="Q36" s="314" t="str">
        <f>IF(Cooking!W26="","",Cooking!W26)</f>
        <v/>
      </c>
      <c r="R36" s="162"/>
      <c r="S36" s="162"/>
      <c r="T36" s="184">
        <f>'Emergency Prepedness'!B30</f>
        <v>3</v>
      </c>
      <c r="U36" s="183" t="str">
        <f>'Emergency Prepedness'!C30</f>
        <v>Show how you could safely save a person from the following:</v>
      </c>
      <c r="V36" s="185" t="str">
        <f>IF('Emergency Prepedness'!W30="","",'Emergency Prepedness'!W30)</f>
        <v/>
      </c>
      <c r="W36" s="162"/>
      <c r="X36" s="162"/>
      <c r="Y36" s="313"/>
      <c r="Z36" s="290"/>
      <c r="AA36" s="314"/>
      <c r="AB36" s="162"/>
      <c r="AC36" s="162"/>
      <c r="AD36" s="291">
        <f>Lifesaving!B11</f>
        <v>3</v>
      </c>
      <c r="AE36" s="290" t="str">
        <f>Lifesaving!C11</f>
        <v>Demonstrate "reaching" rescues using various items such as arms, legs, towels, shirts, paddles, and poles.</v>
      </c>
      <c r="AF36" s="292" t="str">
        <f>IF(Lifesaving!W11="","",Lifesaving!W11)</f>
        <v/>
      </c>
      <c r="AG36" s="162"/>
      <c r="AH36" s="162"/>
      <c r="AI36" s="291"/>
      <c r="AJ36" s="290"/>
      <c r="AK36" s="292"/>
      <c r="AL36" s="162"/>
      <c r="AM36" s="162"/>
      <c r="AN36" s="291" t="str">
        <f>Swimming!B4</f>
        <v>1b</v>
      </c>
      <c r="AO36" s="290" t="str">
        <f>Swimming!C4</f>
        <v>Discuss the prevention and treatment of health concerns that could occur while swimming, including hypothermia, dehydration, sunburn, heat exhaustion, heatstroke, muscle cramps, hyperventilation, spinal injury, stings and bites, and cuts and scrapes.</v>
      </c>
      <c r="AP36" s="292" t="str">
        <f>IF(Swimming!W4="","",Swimming!W4)</f>
        <v/>
      </c>
      <c r="AQ36" s="162"/>
      <c r="AR36"/>
      <c r="AS36"/>
      <c r="AT36"/>
      <c r="AU36"/>
      <c r="AV36"/>
    </row>
    <row r="37" spans="4:48" s="4" customFormat="1" ht="13.15" customHeight="1" x14ac:dyDescent="0.15">
      <c r="D37" s="162"/>
      <c r="E37" s="297"/>
      <c r="F37" s="306"/>
      <c r="G37" s="298"/>
      <c r="H37" s="162"/>
      <c r="I37" s="162"/>
      <c r="J37" s="297"/>
      <c r="K37" s="296"/>
      <c r="L37" s="298"/>
      <c r="M37"/>
      <c r="N37" s="162"/>
      <c r="O37" s="313"/>
      <c r="P37" s="290"/>
      <c r="Q37" s="314"/>
      <c r="R37" s="162"/>
      <c r="S37" s="162"/>
      <c r="T37" s="184" t="str">
        <f>'Emergency Prepedness'!B31</f>
        <v>a</v>
      </c>
      <c r="U37" s="188" t="str">
        <f>'Emergency Prepedness'!C31</f>
        <v>Touching a live household electric wire.</v>
      </c>
      <c r="V37" s="185" t="str">
        <f>IF('Emergency Prepedness'!W31="","",'Emergency Prepedness'!W31)</f>
        <v/>
      </c>
      <c r="W37" s="162"/>
      <c r="X37" s="162"/>
      <c r="Y37" s="184" t="str">
        <f>'Family Life'!B8</f>
        <v>a</v>
      </c>
      <c r="Z37" s="188" t="str">
        <f>'Family Life'!C8</f>
        <v>The objective or goal of the project</v>
      </c>
      <c r="AA37" s="185" t="str">
        <f>IF('Family Life'!W8="","",'Family Life'!W8)</f>
        <v/>
      </c>
      <c r="AB37" s="162"/>
      <c r="AC37" s="162"/>
      <c r="AD37" s="291"/>
      <c r="AE37" s="290"/>
      <c r="AF37" s="292"/>
      <c r="AG37" s="162"/>
      <c r="AH37" s="162"/>
      <c r="AI37" s="186" t="str">
        <f>'Personal Management'!B26</f>
        <v>a</v>
      </c>
      <c r="AJ37" s="188" t="str">
        <f>'Personal Management'!C26</f>
        <v>Current price.</v>
      </c>
      <c r="AK37" s="187" t="str">
        <f>IF('Personal Management'!W26="","",'Personal Management'!W26)</f>
        <v/>
      </c>
      <c r="AL37" s="162"/>
      <c r="AM37" s="162"/>
      <c r="AN37" s="291"/>
      <c r="AO37" s="290"/>
      <c r="AP37" s="292"/>
      <c r="AQ37" s="162"/>
      <c r="AR37"/>
      <c r="AS37"/>
      <c r="AT37"/>
      <c r="AU37"/>
      <c r="AV37"/>
    </row>
    <row r="38" spans="4:48" s="4" customFormat="1" ht="13.15" customHeight="1" x14ac:dyDescent="0.15">
      <c r="D38" s="163"/>
      <c r="E38" s="297"/>
      <c r="F38" s="306"/>
      <c r="G38" s="298"/>
      <c r="H38" s="163"/>
      <c r="I38" s="163"/>
      <c r="J38" s="297"/>
      <c r="K38" s="296"/>
      <c r="L38" s="298"/>
      <c r="M38"/>
      <c r="N38" s="163"/>
      <c r="O38" s="313"/>
      <c r="P38" s="290"/>
      <c r="Q38" s="314"/>
      <c r="R38" s="163"/>
      <c r="S38" s="163"/>
      <c r="T38" s="184" t="str">
        <f>'Emergency Prepedness'!B32</f>
        <v>b</v>
      </c>
      <c r="U38" s="188" t="str">
        <f>'Emergency Prepedness'!C32</f>
        <v>A room filled with carbon monoxide.</v>
      </c>
      <c r="V38" s="185" t="str">
        <f>IF('Emergency Prepedness'!W32="","",'Emergency Prepedness'!W32)</f>
        <v/>
      </c>
      <c r="W38" s="163"/>
      <c r="X38" s="163"/>
      <c r="Y38" s="184" t="str">
        <f>'Family Life'!B9</f>
        <v>b</v>
      </c>
      <c r="Z38" s="188" t="str">
        <f>'Family Life'!C9</f>
        <v>how individual members of your family participated</v>
      </c>
      <c r="AA38" s="185" t="str">
        <f>IF('Family Life'!W9="","",'Family Life'!W9)</f>
        <v/>
      </c>
      <c r="AB38" s="163"/>
      <c r="AC38" s="163"/>
      <c r="AD38" s="291">
        <f>Lifesaving!B12</f>
        <v>4</v>
      </c>
      <c r="AE38" s="290" t="str">
        <f>Lifesaving!C12</f>
        <v>Demonstrate "throwing" rescues using various items such as lines, ring buoys, rescue bags, and free-floating supports. Successfully place at least one such aid within reach of a practice victim 25 feet from shore.</v>
      </c>
      <c r="AF38" s="292" t="str">
        <f>IF(Lifesaving!W12="","",Lifesaving!W12)</f>
        <v/>
      </c>
      <c r="AG38" s="163"/>
      <c r="AH38" s="163"/>
      <c r="AI38" s="186" t="str">
        <f>'Personal Management'!B27</f>
        <v>b</v>
      </c>
      <c r="AJ38" s="188" t="str">
        <f>'Personal Management'!C27</f>
        <v>How much the price changed from the previous day.</v>
      </c>
      <c r="AK38" s="187" t="str">
        <f>IF('Personal Management'!W27="","",'Personal Management'!W27)</f>
        <v/>
      </c>
      <c r="AL38" s="163"/>
      <c r="AM38" s="163"/>
      <c r="AN38" s="291"/>
      <c r="AO38" s="290"/>
      <c r="AP38" s="292"/>
      <c r="AQ38" s="163"/>
      <c r="AR38"/>
      <c r="AS38"/>
      <c r="AT38"/>
      <c r="AU38"/>
      <c r="AV38"/>
    </row>
    <row r="39" spans="4:48" s="4" customFormat="1" ht="13.15" customHeight="1" x14ac:dyDescent="0.15">
      <c r="D39" s="163"/>
      <c r="E39" s="190" t="str">
        <f>'Camping (2014)'!B22</f>
        <v>8a</v>
      </c>
      <c r="F39" s="189" t="str">
        <f>'Camping (2014)'!C22</f>
        <v>Explain the safety procedures for:</v>
      </c>
      <c r="G39" s="191" t="str">
        <f>IF('Camping (2014)'!W22="", "", 'Camping (2014)'!W22)</f>
        <v/>
      </c>
      <c r="H39" s="163"/>
      <c r="I39" s="163"/>
      <c r="J39" s="190" t="str">
        <f>'Citizenship in the World'!B16</f>
        <v>6c</v>
      </c>
      <c r="K39" s="189" t="str">
        <f>'Citizenship in the World'!C16</f>
        <v>Explain the purpose of a passport and visa for international travel.</v>
      </c>
      <c r="L39" s="191" t="str">
        <f>IF('Citizenship in the World'!W16="","",'Citizenship in the World'!W16)</f>
        <v/>
      </c>
      <c r="M39"/>
      <c r="N39" s="163"/>
      <c r="O39" s="313" t="str">
        <f>Cooking!B27</f>
        <v>3b</v>
      </c>
      <c r="P39" s="290" t="str">
        <f>Cooking!C27</f>
        <v>Refer to "How to Read a Food Label" in the Cooking merit badge pamphlet, and name ingredients that help the consumer identify the following allergens: peanuts, tree nuts, milk, eggs, wheat, soy, and shellfish.</v>
      </c>
      <c r="Q39" s="314" t="str">
        <f>IF(Cooking!W27="","",Cooking!W27)</f>
        <v/>
      </c>
      <c r="R39" s="163"/>
      <c r="S39" s="163"/>
      <c r="T39" s="184" t="str">
        <f>'Emergency Prepedness'!B33</f>
        <v>c</v>
      </c>
      <c r="U39" s="188" t="str">
        <f>'Emergency Prepedness'!C33</f>
        <v>Clothes on fire.</v>
      </c>
      <c r="V39" s="185" t="str">
        <f>IF('Emergency Prepedness'!W33="","",'Emergency Prepedness'!W33)</f>
        <v/>
      </c>
      <c r="W39" s="163"/>
      <c r="X39" s="163"/>
      <c r="Y39" s="184" t="str">
        <f>'Family Life'!B10</f>
        <v>c</v>
      </c>
      <c r="Z39" s="188" t="str">
        <f>'Family Life'!C10</f>
        <v>The results of the project</v>
      </c>
      <c r="AA39" s="185" t="str">
        <f>IF('Family Life'!W10="","",'Family Life'!W10)</f>
        <v/>
      </c>
      <c r="AB39" s="163"/>
      <c r="AC39" s="163"/>
      <c r="AD39" s="291"/>
      <c r="AE39" s="290"/>
      <c r="AF39" s="292"/>
      <c r="AG39" s="163"/>
      <c r="AH39" s="163"/>
      <c r="AI39" s="186" t="str">
        <f>'Personal Management'!B28</f>
        <v>c</v>
      </c>
      <c r="AJ39" s="188" t="str">
        <f>'Personal Management'!C28</f>
        <v>The 52-week high and the 52-week low prices.</v>
      </c>
      <c r="AK39" s="187" t="str">
        <f>IF('Personal Management'!W28="","",'Personal Management'!W28)</f>
        <v/>
      </c>
      <c r="AL39" s="163"/>
      <c r="AM39" s="163"/>
      <c r="AN39" s="186">
        <f>Swimming!B5</f>
        <v>2</v>
      </c>
      <c r="AO39" s="183" t="str">
        <f>Swimming!C5</f>
        <v>Before doing the following requirements, successfully complete the BSA swimmer test.</v>
      </c>
      <c r="AP39" s="187" t="str">
        <f>IF(Swimming!W5="","",Swimming!W5)</f>
        <v/>
      </c>
      <c r="AQ39" s="163"/>
      <c r="AR39"/>
      <c r="AS39"/>
      <c r="AT39"/>
      <c r="AU39"/>
      <c r="AV39"/>
    </row>
    <row r="40" spans="4:48" s="4" customFormat="1" ht="13.15" customHeight="1" x14ac:dyDescent="0.15">
      <c r="D40" s="163"/>
      <c r="E40" s="190">
        <f>'Camping (2014)'!B23</f>
        <v>1</v>
      </c>
      <c r="F40" s="189" t="str">
        <f>'Camping (2014)'!C23</f>
        <v>Using a propane or butane/propane stove</v>
      </c>
      <c r="G40" s="191" t="str">
        <f>IF('Camping (2014)'!W23="", "", 'Camping (2014)'!W23)</f>
        <v/>
      </c>
      <c r="H40" s="163"/>
      <c r="I40" s="163"/>
      <c r="J40" s="190">
        <f>'Citizenship in the World'!B17</f>
        <v>7</v>
      </c>
      <c r="K40" s="189" t="str">
        <f>'Citizenship in the World'!C17</f>
        <v>Do TWO of the following and share with your counselor what you have learned:</v>
      </c>
      <c r="L40" s="191" t="str">
        <f>IF('Citizenship in the World'!W17="","",'Citizenship in the World'!W17)</f>
        <v/>
      </c>
      <c r="M40"/>
      <c r="N40" s="163"/>
      <c r="O40" s="313"/>
      <c r="P40" s="290"/>
      <c r="Q40" s="314"/>
      <c r="R40" s="163"/>
      <c r="S40" s="163"/>
      <c r="T40" s="184" t="str">
        <f>'Emergency Prepedness'!B34</f>
        <v>d</v>
      </c>
      <c r="U40" s="188" t="str">
        <f>'Emergency Prepedness'!C34</f>
        <v>Drowning, using non-swimming rescues (including accidents on ice)</v>
      </c>
      <c r="V40" s="185" t="str">
        <f>IF('Emergency Prepedness'!W34="","",'Emergency Prepedness'!W34)</f>
        <v/>
      </c>
      <c r="W40" s="163"/>
      <c r="X40" s="163"/>
      <c r="Y40" s="184" t="str">
        <f>'Family Life'!B11</f>
        <v>6a</v>
      </c>
      <c r="Z40" s="183" t="str">
        <f>'Family Life'!C11</f>
        <v>Discuss with your merit badge counselor how to plan and carry out a family meeting.</v>
      </c>
      <c r="AA40" s="185" t="str">
        <f>IF('Family Life'!W11="","",'Family Life'!W11)</f>
        <v/>
      </c>
      <c r="AB40" s="163"/>
      <c r="AC40" s="163"/>
      <c r="AD40" s="291"/>
      <c r="AE40" s="290"/>
      <c r="AF40" s="292"/>
      <c r="AG40" s="163"/>
      <c r="AH40" s="163"/>
      <c r="AI40" s="291">
        <f>'Personal Management'!B29</f>
        <v>6</v>
      </c>
      <c r="AJ40" s="290" t="str">
        <f>'Personal Management'!C29</f>
        <v>Pretend you have $1,000 to save, invest, and help prepare yourself for the future. Explain to your merit badge counselor the advantages or disadvantages of saving or investing in each of the following:</v>
      </c>
      <c r="AK40" s="292" t="str">
        <f>IF('Personal Management'!W29="","",'Personal Management'!W29)</f>
        <v/>
      </c>
      <c r="AL40" s="163"/>
      <c r="AM40" s="163"/>
      <c r="AN40" s="291">
        <f>Swimming!B6</f>
        <v>3</v>
      </c>
      <c r="AO40" s="290" t="str">
        <f>Swimming!C6</f>
        <v>Swim continuously for 150 yards using the following strokes in good form and in a strong manner: front crawl or trudgen for 25 yards, back crawl for 25 yards, sidestroke for 25 yards, breaststroke for 25 yards, and elementary backstroke for 50 yards.</v>
      </c>
      <c r="AP40" s="292" t="str">
        <f>IF(Swimming!W6="","",Swimming!W6)</f>
        <v/>
      </c>
      <c r="AQ40" s="163"/>
      <c r="AR40"/>
      <c r="AS40"/>
      <c r="AT40"/>
      <c r="AU40"/>
      <c r="AV40"/>
    </row>
    <row r="41" spans="4:48" s="4" customFormat="1" ht="13.15" customHeight="1" x14ac:dyDescent="0.15">
      <c r="D41" s="163"/>
      <c r="E41" s="190">
        <f>'Camping (2014)'!B24</f>
        <v>2</v>
      </c>
      <c r="F41" s="189" t="str">
        <f>'Camping (2014)'!C24</f>
        <v>Using a liquid fuel stove</v>
      </c>
      <c r="G41" s="191" t="str">
        <f>IF('Camping (2014)'!W24="", "", 'Camping (2014)'!W24)</f>
        <v/>
      </c>
      <c r="H41" s="163"/>
      <c r="I41" s="163"/>
      <c r="J41" s="297" t="str">
        <f>'Citizenship in the World'!B18</f>
        <v>a</v>
      </c>
      <c r="K41" s="306" t="str">
        <f>'Citizenship in the World'!C18</f>
        <v>Visit the website of the U. S. State Department.  Learn more about an issue you find interesting that is discussed on this website.</v>
      </c>
      <c r="L41" s="298" t="str">
        <f>IF('Citizenship in the World'!W18="","",'Citizenship in the World'!W18)</f>
        <v/>
      </c>
      <c r="M41"/>
      <c r="N41" s="163"/>
      <c r="O41" s="313"/>
      <c r="P41" s="290"/>
      <c r="Q41" s="314"/>
      <c r="R41" s="163"/>
      <c r="S41" s="163"/>
      <c r="T41" s="184">
        <f>'Emergency Prepedness'!B35</f>
        <v>4</v>
      </c>
      <c r="U41" s="183" t="str">
        <f>'Emergency Prepedness'!C35</f>
        <v>Show three ways of attracting and communicating with rescue planes/aircraft.</v>
      </c>
      <c r="V41" s="185" t="str">
        <f>IF('Emergency Prepedness'!W35="","",'Emergency Prepedness'!W35)</f>
        <v/>
      </c>
      <c r="W41" s="163"/>
      <c r="X41" s="163"/>
      <c r="Y41" s="184" t="str">
        <f>'Family Life'!B12</f>
        <v>6b</v>
      </c>
      <c r="Z41" s="183" t="str">
        <f>'Family Life'!C12</f>
        <v>After this discussion, plan and carry out a family meeting to include the following subjects:</v>
      </c>
      <c r="AA41" s="185" t="str">
        <f>IF('Family Life'!W12="","",'Family Life'!W12)</f>
        <v/>
      </c>
      <c r="AB41" s="163"/>
      <c r="AC41" s="163"/>
      <c r="AD41" s="186">
        <f>Lifesaving!B13</f>
        <v>5</v>
      </c>
      <c r="AE41" s="183" t="str">
        <f>Lifesaving!C13</f>
        <v>Show or explain the use of rowboats, canoes, or other small craft in performing rescues.</v>
      </c>
      <c r="AF41" s="187" t="str">
        <f>IF(Lifesaving!W13="","",Lifesaving!W13)</f>
        <v/>
      </c>
      <c r="AG41" s="163"/>
      <c r="AH41" s="163"/>
      <c r="AI41" s="291"/>
      <c r="AJ41" s="290"/>
      <c r="AK41" s="292"/>
      <c r="AL41" s="163"/>
      <c r="AM41" s="163"/>
      <c r="AN41" s="291"/>
      <c r="AO41" s="290"/>
      <c r="AP41" s="292"/>
      <c r="AQ41" s="163"/>
      <c r="AR41"/>
      <c r="AS41"/>
      <c r="AT41"/>
      <c r="AU41"/>
      <c r="AV41"/>
    </row>
    <row r="42" spans="4:48" s="4" customFormat="1" ht="13.15" customHeight="1" x14ac:dyDescent="0.15">
      <c r="D42" s="163"/>
      <c r="E42" s="190">
        <f>'Camping (2014)'!B25</f>
        <v>3</v>
      </c>
      <c r="F42" s="189" t="str">
        <f>'Camping (2014)'!C25</f>
        <v>Proper storage of extra fuel</v>
      </c>
      <c r="G42" s="191" t="str">
        <f>IF('Camping (2014)'!W25="", "", 'Camping (2014)'!W25)</f>
        <v/>
      </c>
      <c r="H42" s="163"/>
      <c r="I42" s="163"/>
      <c r="J42" s="297"/>
      <c r="K42" s="306"/>
      <c r="L42" s="298"/>
      <c r="M42"/>
      <c r="N42" s="163"/>
      <c r="O42" s="313" t="str">
        <f>Cooking!B28</f>
        <v>4a</v>
      </c>
      <c r="P42" s="290" t="str">
        <f>Cooking!C28</f>
        <v>Discuss EACH of the following cooking methods.  For each one, describe the equipment needed and name at least one food that can be cooked using that method: baking, boiling, pan frying, simmering, steaming, microwaving, and grilling.</v>
      </c>
      <c r="Q42" s="314" t="str">
        <f>IF(Cooking!W28="","",Cooking!W28)</f>
        <v/>
      </c>
      <c r="R42" s="163"/>
      <c r="S42" s="163"/>
      <c r="T42" s="313">
        <f>'Emergency Prepedness'!B36</f>
        <v>5</v>
      </c>
      <c r="U42" s="290" t="str">
        <f>'Emergency Prepedness'!C36</f>
        <v>With another person, show a good way to transport an injured person out of a remote and/or rugged area, conserving the energy of rescuers while ensuring the well-being and protection of the injured person.</v>
      </c>
      <c r="V42" s="314" t="str">
        <f>IF('Emergency Prepedness'!W36="","",'Emergency Prepedness'!W36)</f>
        <v/>
      </c>
      <c r="W42" s="163"/>
      <c r="X42" s="163"/>
      <c r="Y42" s="313" t="str">
        <f>'Family Life'!B13</f>
        <v>i</v>
      </c>
      <c r="Z42" s="315" t="str">
        <f>'Family Life'!C13</f>
        <v>Avoiding substance abuse, including tobacco, alcohol, and drugs, all of which negatively affect your health and well-being.</v>
      </c>
      <c r="AA42" s="314" t="str">
        <f>IF('Family Life'!W13="","",'Family Life'!W13)</f>
        <v/>
      </c>
      <c r="AB42" s="163"/>
      <c r="AC42" s="163"/>
      <c r="AD42" s="291">
        <f>Lifesaving!B14</f>
        <v>6</v>
      </c>
      <c r="AE42" s="290" t="str">
        <f>Lifesaving!C14</f>
        <v>List various items that can be used as rescue aids in a noncontact swimming rescue. Explain why buoyant aids are preferred.</v>
      </c>
      <c r="AF42" s="292" t="str">
        <f>IF(Lifesaving!W14="","",Lifesaving!W14)</f>
        <v/>
      </c>
      <c r="AG42" s="163"/>
      <c r="AH42" s="163"/>
      <c r="AI42" s="291"/>
      <c r="AJ42" s="290"/>
      <c r="AK42" s="292"/>
      <c r="AL42" s="163"/>
      <c r="AM42" s="163"/>
      <c r="AN42" s="291"/>
      <c r="AO42" s="290"/>
      <c r="AP42" s="292"/>
      <c r="AQ42" s="163"/>
      <c r="AR42"/>
      <c r="AS42"/>
      <c r="AT42"/>
      <c r="AU42"/>
      <c r="AV42"/>
    </row>
    <row r="43" spans="4:48" s="4" customFormat="1" ht="13.15" customHeight="1" x14ac:dyDescent="0.15">
      <c r="D43" s="163"/>
      <c r="E43" s="194" t="str">
        <f>'Camping (2014)'!B26</f>
        <v>8b</v>
      </c>
      <c r="F43" s="192" t="str">
        <f>'Camping (2014)'!C26</f>
        <v>Discuss the advantages and disadvantages of different types of lightweight cooking stoves.</v>
      </c>
      <c r="G43" s="193" t="str">
        <f>IF('Camping (2014)'!W26="", "", 'Camping (2014)'!W26)</f>
        <v/>
      </c>
      <c r="H43" s="163"/>
      <c r="I43" s="163"/>
      <c r="J43" s="297" t="str">
        <f>'Citizenship in the World'!B19</f>
        <v>b</v>
      </c>
      <c r="K43" s="306" t="str">
        <f>'Citizenship in the World'!C19</f>
        <v>Visit the website of an international news organization or foreign government, OR examine a foreign newspaper available at your local library, bookstore, or newsstand.  Find a news story about a human right realized in the United States that is not recognized in another country.</v>
      </c>
      <c r="L43" s="298" t="str">
        <f>IF('Citizenship in the World'!W19="","",'Citizenship in the World'!W19)</f>
        <v/>
      </c>
      <c r="M43"/>
      <c r="N43" s="163"/>
      <c r="O43" s="313"/>
      <c r="P43" s="290"/>
      <c r="Q43" s="314"/>
      <c r="R43" s="163"/>
      <c r="S43" s="163"/>
      <c r="T43" s="313"/>
      <c r="U43" s="290"/>
      <c r="V43" s="314"/>
      <c r="W43" s="163"/>
      <c r="X43" s="163"/>
      <c r="Y43" s="313"/>
      <c r="Z43" s="315"/>
      <c r="AA43" s="314"/>
      <c r="AB43" s="163"/>
      <c r="AC43" s="163"/>
      <c r="AD43" s="291"/>
      <c r="AE43" s="290"/>
      <c r="AF43" s="292"/>
      <c r="AG43" s="163"/>
      <c r="AH43" s="163"/>
      <c r="AI43" s="186" t="str">
        <f>'Personal Management'!B30</f>
        <v>a</v>
      </c>
      <c r="AJ43" s="188" t="str">
        <f>'Personal Management'!C30</f>
        <v>Common stock.</v>
      </c>
      <c r="AK43" s="187" t="str">
        <f>IF('Personal Management'!W30="","",'Personal Management'!W30)</f>
        <v/>
      </c>
      <c r="AL43" s="163"/>
      <c r="AM43" s="163"/>
      <c r="AN43" s="291" t="str">
        <f>Swimming!B7</f>
        <v>4a</v>
      </c>
      <c r="AO43" s="290" t="str">
        <f>Swimming!C7</f>
        <v>Demonstrate water rescue methods by reaching with your arm or leg, by reaching with a suitable object, and by throwing lines and objects. Explain why swimming rescues should not be attempted when a reaching or throwing rescue is possible, and explain why and how a rescue swimmer should avoid contact with the victim.</v>
      </c>
      <c r="AP43" s="292" t="str">
        <f>IF(Swimming!W7="","",Swimming!W7)</f>
        <v/>
      </c>
      <c r="AQ43" s="163"/>
      <c r="AR43"/>
      <c r="AS43"/>
      <c r="AT43"/>
      <c r="AU43"/>
      <c r="AV43"/>
    </row>
    <row r="44" spans="4:48" s="4" customFormat="1" ht="13.15" customHeight="1" x14ac:dyDescent="0.15">
      <c r="D44" s="163"/>
      <c r="E44" s="304" t="str">
        <f>'Camping (2014)'!B27</f>
        <v>8c</v>
      </c>
      <c r="F44" s="300" t="str">
        <f>'Camping (2014)'!C27</f>
        <v>Prepare a camp menu.  Explain how the menu would differ from a menu for backpacking or float trip.  Give recipes and make a food list for your patrol.  Plan two breakfasts, three lunches, and two suppers.  Discuss how to protect your food against bad weather, animals, and contamination.</v>
      </c>
      <c r="G44" s="302" t="str">
        <f>IF('Camping (2014)'!W27="", "", 'Camping (2014)'!W27)</f>
        <v/>
      </c>
      <c r="H44" s="163"/>
      <c r="I44" s="163"/>
      <c r="J44" s="297"/>
      <c r="K44" s="306"/>
      <c r="L44" s="298"/>
      <c r="M44"/>
      <c r="N44" s="163"/>
      <c r="O44" s="313"/>
      <c r="P44" s="290"/>
      <c r="Q44" s="314"/>
      <c r="R44" s="163"/>
      <c r="S44" s="163"/>
      <c r="T44" s="313"/>
      <c r="U44" s="290"/>
      <c r="V44" s="314"/>
      <c r="W44" s="163"/>
      <c r="X44" s="163"/>
      <c r="Y44" s="313" t="str">
        <f>'Family Life'!B14</f>
        <v>ii</v>
      </c>
      <c r="Z44" s="315" t="str">
        <f>'Family Life'!C14</f>
        <v>Understanding the growing-up process and how the body changes, and making responsible decisions dealing with sex.</v>
      </c>
      <c r="AA44" s="314" t="str">
        <f>IF('Family Life'!W14="","",'Family Life'!W14)</f>
        <v/>
      </c>
      <c r="AB44" s="163"/>
      <c r="AC44" s="163"/>
      <c r="AD44" s="291">
        <f>Lifesaving!B15</f>
        <v>7</v>
      </c>
      <c r="AE44" s="290" t="str">
        <f>Lifesaving!C15</f>
        <v>Perform the following equipment-based rescues for a conscious practice subject 30 feet from shore. Use a proper entry and a strong approach stroke. Speak to the subject to determine his condition and to provide instructions and encouragement.</v>
      </c>
      <c r="AF44" s="292" t="str">
        <f>IF(Lifesaving!W15="","",Lifesaving!W15)</f>
        <v/>
      </c>
      <c r="AG44" s="163"/>
      <c r="AH44" s="163"/>
      <c r="AI44" s="186" t="str">
        <f>'Personal Management'!B31</f>
        <v>b</v>
      </c>
      <c r="AJ44" s="188" t="str">
        <f>'Personal Management'!C31</f>
        <v>Mutual funds.</v>
      </c>
      <c r="AK44" s="187" t="str">
        <f>IF('Personal Management'!W31="","",'Personal Management'!W31)</f>
        <v/>
      </c>
      <c r="AL44" s="163"/>
      <c r="AM44" s="163"/>
      <c r="AN44" s="291"/>
      <c r="AO44" s="290"/>
      <c r="AP44" s="292"/>
      <c r="AQ44" s="163"/>
      <c r="AR44"/>
      <c r="AS44"/>
      <c r="AT44"/>
      <c r="AU44"/>
      <c r="AV44"/>
    </row>
    <row r="45" spans="4:48" s="4" customFormat="1" ht="13.15" customHeight="1" x14ac:dyDescent="0.15">
      <c r="D45" s="163"/>
      <c r="E45" s="305"/>
      <c r="F45" s="301"/>
      <c r="G45" s="303"/>
      <c r="H45" s="163"/>
      <c r="I45" s="163"/>
      <c r="J45" s="297"/>
      <c r="K45" s="306"/>
      <c r="L45" s="298"/>
      <c r="M45"/>
      <c r="N45" s="163"/>
      <c r="O45" s="184" t="str">
        <f>Cooking!B29</f>
        <v>4b</v>
      </c>
      <c r="P45" s="183" t="str">
        <f>Cooking!C29</f>
        <v>Discuss the benefits of using a camp stove on an outing vs. a charcoal or wood fire.</v>
      </c>
      <c r="Q45" s="185" t="str">
        <f>IF(Cooking!W29="","",Cooking!W29)</f>
        <v/>
      </c>
      <c r="R45" s="163"/>
      <c r="S45" s="163"/>
      <c r="T45" s="184" t="str">
        <f>'Emergency Prepedness'!B37</f>
        <v>6a</v>
      </c>
      <c r="U45" s="183" t="str">
        <f>'Emergency Prepedness'!C37</f>
        <v>Describe the National Incident Management System (NIMS)/Incident Command System (ICS)</v>
      </c>
      <c r="V45" s="185" t="str">
        <f>IF('Emergency Prepedness'!W37="","",'Emergency Prepedness'!W37)</f>
        <v/>
      </c>
      <c r="W45" s="163"/>
      <c r="X45" s="163"/>
      <c r="Y45" s="313"/>
      <c r="Z45" s="315"/>
      <c r="AA45" s="314"/>
      <c r="AB45" s="163"/>
      <c r="AC45" s="163"/>
      <c r="AD45" s="291"/>
      <c r="AE45" s="290"/>
      <c r="AF45" s="292"/>
      <c r="AG45" s="163"/>
      <c r="AH45" s="163"/>
      <c r="AI45" s="186" t="str">
        <f>'Personal Management'!B32</f>
        <v>c</v>
      </c>
      <c r="AJ45" s="188" t="str">
        <f>'Personal Management'!C32</f>
        <v>Life insurance.</v>
      </c>
      <c r="AK45" s="187" t="str">
        <f>IF('Personal Management'!W32="","",'Personal Management'!W32)</f>
        <v/>
      </c>
      <c r="AL45" s="163"/>
      <c r="AM45" s="163"/>
      <c r="AN45" s="291"/>
      <c r="AO45" s="290"/>
      <c r="AP45" s="292"/>
      <c r="AQ45" s="163"/>
      <c r="AR45"/>
      <c r="AS45"/>
      <c r="AT45"/>
      <c r="AU45"/>
      <c r="AV45"/>
    </row>
    <row r="46" spans="4:48" s="4" customFormat="1" ht="13.15" customHeight="1" x14ac:dyDescent="0.15">
      <c r="D46" s="164"/>
      <c r="E46" s="305"/>
      <c r="F46" s="301"/>
      <c r="G46" s="303"/>
      <c r="H46" s="164"/>
      <c r="I46" s="164"/>
      <c r="J46" s="297" t="str">
        <f>'Citizenship in the World'!B20</f>
        <v>c</v>
      </c>
      <c r="K46" s="306" t="str">
        <f>'Citizenship in the World'!C20</f>
        <v>Visit with a student or Scout from another country and discuss the typical values, holidays, ethnic foods, and traditions practiced or enjoyed there.</v>
      </c>
      <c r="L46" s="298" t="str">
        <f>IF('Citizenship in the World'!W20="","",'Citizenship in the World'!W20)</f>
        <v/>
      </c>
      <c r="M46"/>
      <c r="N46" s="164"/>
      <c r="O46" s="184" t="str">
        <f>Cooking!B30</f>
        <v>4c</v>
      </c>
      <c r="P46" s="183" t="str">
        <f>Cooking!C30</f>
        <v>Discuss how the Outdoor Code and no-trace principles pertain to cooking in the outdoors.</v>
      </c>
      <c r="Q46" s="185" t="str">
        <f>IF(Cooking!W30="","",Cooking!W30)</f>
        <v/>
      </c>
      <c r="R46" s="164"/>
      <c r="S46" s="164"/>
      <c r="T46" s="313" t="str">
        <f>'Emergency Prepedness'!B38</f>
        <v>6b</v>
      </c>
      <c r="U46" s="290" t="str">
        <f>'Emergency Prepedness'!C38</f>
        <v>Identify the local government or community agencies that normally handle and prepare for emergency services similar to those of the NIMS or ICS.  Explain to your counselor EITHER how the NIMS/ICS can assist a Boy Scout troop when responding in a disaster OR how a group of Scouts could volunteer to help in the event of these types of emergencies.</v>
      </c>
      <c r="V46" s="314" t="str">
        <f>IF('Emergency Prepedness'!W38="","",'Emergency Prepedness'!W38)</f>
        <v/>
      </c>
      <c r="W46" s="164"/>
      <c r="X46" s="164"/>
      <c r="Y46" s="184" t="str">
        <f>'Family Life'!B15</f>
        <v>iii</v>
      </c>
      <c r="Z46" s="188" t="str">
        <f>'Family Life'!C15</f>
        <v>How your chores in requirement 3 contributed to your role in the family.</v>
      </c>
      <c r="AA46" s="185" t="str">
        <f>IF('Family Life'!W15="","",'Family Life'!W15)</f>
        <v/>
      </c>
      <c r="AB46" s="164"/>
      <c r="AC46" s="164"/>
      <c r="AD46" s="291"/>
      <c r="AE46" s="290"/>
      <c r="AF46" s="292"/>
      <c r="AG46" s="164"/>
      <c r="AH46" s="164"/>
      <c r="AI46" s="186" t="str">
        <f>'Personal Management'!B33</f>
        <v>d</v>
      </c>
      <c r="AJ46" s="188" t="str">
        <f>'Personal Management'!C33</f>
        <v>Certificate of deposit (CD).</v>
      </c>
      <c r="AK46" s="187" t="str">
        <f>IF('Personal Management'!W33="","",'Personal Management'!W33)</f>
        <v/>
      </c>
      <c r="AL46" s="164"/>
      <c r="AM46" s="164"/>
      <c r="AN46" s="291"/>
      <c r="AO46" s="290"/>
      <c r="AP46" s="292"/>
      <c r="AQ46" s="164"/>
      <c r="AR46"/>
      <c r="AS46"/>
      <c r="AT46"/>
      <c r="AU46"/>
      <c r="AV46"/>
    </row>
    <row r="47" spans="4:48" s="4" customFormat="1" ht="13.15" customHeight="1" x14ac:dyDescent="0.15">
      <c r="D47" s="164"/>
      <c r="E47" s="297" t="str">
        <f>'Camping (2014)'!B28</f>
        <v>8d</v>
      </c>
      <c r="F47" s="296" t="str">
        <f>'Camping (2014)'!C28</f>
        <v>Cook at least one breakfast, one lunch, and one dinner for your patrol from the meals you have planned for requirement 8c.  At least one of those meals must be a trail meal requiring the use of a lightweight stove.</v>
      </c>
      <c r="G47" s="298" t="str">
        <f>IF('Camping (2014)'!W28="", "", 'Camping (2014)'!W28)</f>
        <v/>
      </c>
      <c r="H47" s="164"/>
      <c r="I47" s="164"/>
      <c r="J47" s="297"/>
      <c r="K47" s="306"/>
      <c r="L47" s="298"/>
      <c r="M47"/>
      <c r="N47" s="164"/>
      <c r="O47" s="313">
        <f>Cooking!B31</f>
        <v>5</v>
      </c>
      <c r="P47" s="290" t="str">
        <f>Cooking!C31</f>
        <v>Using the current USDA nutrition model, plan a menu for three full days of meals (three breakfasts, three lunches, and three dinners) plus one desert.  Your menu should include enough to feed yourself and at least one adult, keeping in mind any special needs of those to be served.  List the equipment and utensils needed to prepare and serve these meals.  Then do the following:</v>
      </c>
      <c r="Q47" s="314" t="str">
        <f>IF(Cooking!W31="","",Cooking!W31)</f>
        <v/>
      </c>
      <c r="R47" s="164"/>
      <c r="S47" s="164"/>
      <c r="T47" s="313"/>
      <c r="U47" s="290"/>
      <c r="V47" s="314"/>
      <c r="W47" s="164"/>
      <c r="X47" s="164"/>
      <c r="Y47" s="184" t="str">
        <f>'Family Life'!B16</f>
        <v>iv</v>
      </c>
      <c r="Z47" s="188" t="str">
        <f>'Family Life'!C16</f>
        <v>Personal and family finances.</v>
      </c>
      <c r="AA47" s="185" t="str">
        <f>IF('Family Life'!W16="","",'Family Life'!W16)</f>
        <v/>
      </c>
      <c r="AB47" s="164"/>
      <c r="AC47" s="164"/>
      <c r="AD47" s="186" t="str">
        <f>Lifesaving!B16</f>
        <v>7a</v>
      </c>
      <c r="AE47" s="183" t="str">
        <f>Lifesaving!C16</f>
        <v>Present a rescue tube to the subject, release it, and escort the victim to safety.</v>
      </c>
      <c r="AF47" s="187" t="str">
        <f>IF(Lifesaving!W16="","",Lifesaving!W16)</f>
        <v/>
      </c>
      <c r="AG47" s="164"/>
      <c r="AH47" s="164"/>
      <c r="AI47" s="186" t="str">
        <f>'Personal Management'!B34</f>
        <v>e</v>
      </c>
      <c r="AJ47" s="188" t="str">
        <f>'Personal Management'!C34</f>
        <v>Savings account or U.S. savings bond.</v>
      </c>
      <c r="AK47" s="187" t="str">
        <f>IF('Personal Management'!W34="","",'Personal Management'!W34)</f>
        <v/>
      </c>
      <c r="AL47" s="164"/>
      <c r="AM47" s="164"/>
      <c r="AN47" s="291" t="str">
        <f>Swimming!B8</f>
        <v>4b</v>
      </c>
      <c r="AO47" s="290" t="str">
        <f>Swimming!C8</f>
        <v>With a helper and a practice victim, show a line rescue both as tender and as rescuer. The practice victim should be approximately 30 feet from shore in deep water.</v>
      </c>
      <c r="AP47" s="292" t="str">
        <f>IF(Swimming!W8="","",Swimming!W8)</f>
        <v/>
      </c>
      <c r="AQ47" s="164"/>
      <c r="AR47"/>
      <c r="AS47"/>
      <c r="AT47"/>
      <c r="AU47"/>
      <c r="AV47"/>
    </row>
    <row r="48" spans="4:48" s="4" customFormat="1" ht="13.15" customHeight="1" x14ac:dyDescent="0.15">
      <c r="D48" s="164"/>
      <c r="E48" s="297"/>
      <c r="F48" s="296"/>
      <c r="G48" s="298"/>
      <c r="H48" s="164"/>
      <c r="I48" s="164"/>
      <c r="J48" s="190" t="str">
        <f>'Citizenship in the World'!B21</f>
        <v>d</v>
      </c>
      <c r="K48" s="197" t="str">
        <f>'Citizenship in the World'!C21</f>
        <v>Attend a world Scout jamboree</v>
      </c>
      <c r="L48" s="191" t="str">
        <f>IF('Citizenship in the World'!W21="","",'Citizenship in the World'!W21)</f>
        <v/>
      </c>
      <c r="M48"/>
      <c r="N48" s="164"/>
      <c r="O48" s="313"/>
      <c r="P48" s="290"/>
      <c r="Q48" s="314"/>
      <c r="R48" s="164"/>
      <c r="S48" s="164"/>
      <c r="T48" s="313"/>
      <c r="U48" s="290"/>
      <c r="V48" s="314"/>
      <c r="W48" s="164"/>
      <c r="X48" s="164"/>
      <c r="Y48" s="184" t="str">
        <f>'Family Life'!B17</f>
        <v>v</v>
      </c>
      <c r="Z48" s="188" t="str">
        <f>'Family Life'!C17</f>
        <v>A crisis situation within your family.</v>
      </c>
      <c r="AA48" s="185" t="str">
        <f>IF('Family Life'!W17="","",'Family Life'!W17)</f>
        <v/>
      </c>
      <c r="AB48" s="164"/>
      <c r="AC48" s="164"/>
      <c r="AD48" s="186" t="str">
        <f>Lifesaving!B17</f>
        <v>7b</v>
      </c>
      <c r="AE48" s="183" t="str">
        <f>Lifesaving!C17</f>
        <v>Present a rescue tube to the subject and use it to tow the victim to safety.</v>
      </c>
      <c r="AF48" s="187" t="str">
        <f>IF(Lifesaving!W17="","",Lifesaving!W17)</f>
        <v/>
      </c>
      <c r="AG48" s="164"/>
      <c r="AH48" s="164"/>
      <c r="AI48" s="291" t="str">
        <f>'Personal Management'!B35</f>
        <v>7a</v>
      </c>
      <c r="AJ48" s="290" t="str">
        <f>'Personal Management'!C35</f>
        <v>Explain what a loan is, what interest is, and how the annual percentage rate (APR) measures the true cost of a loan.</v>
      </c>
      <c r="AK48" s="292" t="str">
        <f>IF('Personal Management'!W35="","",'Personal Management'!W35)</f>
        <v/>
      </c>
      <c r="AL48" s="164"/>
      <c r="AM48" s="164"/>
      <c r="AN48" s="291"/>
      <c r="AO48" s="290"/>
      <c r="AP48" s="292"/>
      <c r="AQ48" s="164"/>
      <c r="AR48"/>
      <c r="AS48"/>
      <c r="AT48"/>
      <c r="AU48"/>
      <c r="AV48"/>
    </row>
    <row r="49" spans="4:48" s="4" customFormat="1" ht="13.15" customHeight="1" x14ac:dyDescent="0.15">
      <c r="D49" s="164"/>
      <c r="E49" s="297"/>
      <c r="F49" s="296"/>
      <c r="G49" s="298"/>
      <c r="H49" s="164"/>
      <c r="I49" s="164"/>
      <c r="J49" s="297" t="str">
        <f>'Citizenship in the World'!B22</f>
        <v>e</v>
      </c>
      <c r="K49" s="306" t="str">
        <f>'Citizenship in the World'!C22</f>
        <v>Participate in or attend an international event in your area, such as an ethnic festival, concert, or play.</v>
      </c>
      <c r="L49" s="298" t="str">
        <f>IF('Citizenship in the World'!W22="","",'Citizenship in the World'!W22)</f>
        <v/>
      </c>
      <c r="M49"/>
      <c r="N49" s="164"/>
      <c r="O49" s="313"/>
      <c r="P49" s="290"/>
      <c r="Q49" s="314"/>
      <c r="R49" s="164"/>
      <c r="S49" s="164"/>
      <c r="T49" s="313"/>
      <c r="U49" s="290"/>
      <c r="V49" s="314"/>
      <c r="W49" s="164"/>
      <c r="X49" s="164"/>
      <c r="Y49" s="184" t="str">
        <f>'Family Life'!B18</f>
        <v>vi</v>
      </c>
      <c r="Z49" s="188" t="str">
        <f>'Family Life'!C18</f>
        <v>The effect of technology on your family.</v>
      </c>
      <c r="AA49" s="185" t="str">
        <f>IF('Family Life'!W18="","",'Family Life'!W18)</f>
        <v/>
      </c>
      <c r="AB49" s="164"/>
      <c r="AC49" s="164"/>
      <c r="AD49" s="291" t="str">
        <f>Lifesaving!B18</f>
        <v>7c</v>
      </c>
      <c r="AE49" s="290" t="str">
        <f>Lifesaving!C18</f>
        <v>Present a buoyant aid other than a rescue tube to the subject, release it, and escort the victim to safety.</v>
      </c>
      <c r="AF49" s="292" t="str">
        <f>IF(Lifesaving!W18="","",Lifesaving!W18)</f>
        <v/>
      </c>
      <c r="AG49" s="164"/>
      <c r="AH49" s="164"/>
      <c r="AI49" s="291"/>
      <c r="AJ49" s="290"/>
      <c r="AK49" s="292"/>
      <c r="AL49" s="164"/>
      <c r="AM49" s="164"/>
      <c r="AN49" s="186" t="str">
        <f>Swimming!B9</f>
        <v>5a</v>
      </c>
      <c r="AO49" s="183" t="str">
        <f>Swimming!C9</f>
        <v>Float face up in a resting position for at least one minute.</v>
      </c>
      <c r="AP49" s="187" t="str">
        <f>IF(Swimming!W9="","",Swimming!W9)</f>
        <v/>
      </c>
      <c r="AQ49" s="164"/>
      <c r="AR49"/>
      <c r="AS49"/>
      <c r="AT49"/>
      <c r="AU49"/>
      <c r="AV49"/>
    </row>
    <row r="50" spans="4:48" s="4" customFormat="1" ht="13.15" customHeight="1" x14ac:dyDescent="0.15">
      <c r="D50" s="164"/>
      <c r="E50" s="304" t="str">
        <f>'Camping (2014)'!B29</f>
        <v>9a</v>
      </c>
      <c r="F50" s="300" t="str">
        <f>'Camping (2014)'!C29</f>
        <v>Camp a total of at least 20 nights at designated Scouting activities or events.  One Long-term camping experience of up to six consecutive nights may be applied toward this requirement.  Sleep each night under the sky or in a tent you have pitched.  If the camp provides a tent that has already been pitched, you need not pitch your own tent.</v>
      </c>
      <c r="G50" s="302" t="str">
        <f>IF('Camping (2014)'!W29="", "", 'Camping (2014)'!W29)</f>
        <v/>
      </c>
      <c r="H50" s="164"/>
      <c r="I50" s="164"/>
      <c r="J50" s="297"/>
      <c r="K50" s="306"/>
      <c r="L50" s="298"/>
      <c r="M50"/>
      <c r="N50" s="164"/>
      <c r="O50" s="313"/>
      <c r="P50" s="290"/>
      <c r="Q50" s="314"/>
      <c r="R50" s="164"/>
      <c r="S50" s="164"/>
      <c r="T50" s="313" t="str">
        <f>'Emergency Prepedness'!B39</f>
        <v>6c</v>
      </c>
      <c r="U50" s="290" t="str">
        <f>'Emergency Prepedness'!C39</f>
        <v>Find out who is your community's emergency management director and learn what this person does to prepare for, respond to, recover from, prevent, and mitigate emergency situations in your community.  Discuss this information with your counselor, and apply what you discover to the chart you created for requirement 2b.</v>
      </c>
      <c r="V50" s="314" t="str">
        <f>IF('Emergency Prepedness'!W39="","",'Emergency Prepedness'!W39)</f>
        <v/>
      </c>
      <c r="W50" s="164"/>
      <c r="X50" s="164"/>
      <c r="Y50" s="184" t="str">
        <f>'Family Life'!B19</f>
        <v>vii</v>
      </c>
      <c r="Z50" s="188" t="str">
        <f>'Family Life'!C19</f>
        <v>Good etiquette and manners.</v>
      </c>
      <c r="AA50" s="185" t="str">
        <f>IF('Family Life'!W19="","",'Family Life'!W19)</f>
        <v/>
      </c>
      <c r="AB50" s="164"/>
      <c r="AC50" s="164"/>
      <c r="AD50" s="291"/>
      <c r="AE50" s="290"/>
      <c r="AF50" s="292"/>
      <c r="AG50" s="164"/>
      <c r="AH50" s="164"/>
      <c r="AI50" s="186" t="str">
        <f>'Personal Management'!B36</f>
        <v>7b</v>
      </c>
      <c r="AJ50" s="183" t="str">
        <f>'Personal Management'!C36</f>
        <v>Explain the different ways to borrow money.</v>
      </c>
      <c r="AK50" s="187" t="str">
        <f>IF('Personal Management'!W36="","",'Personal Management'!W36)</f>
        <v/>
      </c>
      <c r="AL50" s="164"/>
      <c r="AM50" s="164"/>
      <c r="AN50" s="186" t="str">
        <f>Swimming!B10</f>
        <v>5b</v>
      </c>
      <c r="AO50" s="183" t="str">
        <f>Swimming!C10</f>
        <v>Demonstrate survival floating for at least five minutes.</v>
      </c>
      <c r="AP50" s="187" t="str">
        <f>IF(Swimming!W10="","",Swimming!W10)</f>
        <v/>
      </c>
      <c r="AQ50" s="164"/>
      <c r="AR50"/>
      <c r="AS50"/>
      <c r="AT50"/>
      <c r="AU50"/>
      <c r="AV50"/>
    </row>
    <row r="51" spans="4:48" s="4" customFormat="1" ht="13.15" customHeight="1" x14ac:dyDescent="0.15">
      <c r="D51" s="164"/>
      <c r="E51" s="305"/>
      <c r="F51" s="301"/>
      <c r="G51" s="303"/>
      <c r="H51" s="164"/>
      <c r="I51" s="164"/>
      <c r="J51" s="169"/>
      <c r="K51" s="182"/>
      <c r="L51" s="170"/>
      <c r="M51"/>
      <c r="N51" s="164"/>
      <c r="O51" s="313" t="str">
        <f>Cooking!B32</f>
        <v>a</v>
      </c>
      <c r="P51" s="315" t="str">
        <f>Cooking!C32</f>
        <v>Create a shopping list for your meals showing the amount of food needed to prepare and serve each meal, and the cost for each meal.</v>
      </c>
      <c r="Q51" s="314" t="str">
        <f>IF(Cooking!W32="","",Cooking!W32)</f>
        <v/>
      </c>
      <c r="R51" s="164"/>
      <c r="S51" s="164"/>
      <c r="T51" s="313"/>
      <c r="U51" s="290"/>
      <c r="V51" s="314"/>
      <c r="W51" s="164"/>
      <c r="X51" s="164"/>
      <c r="Y51" s="313" t="str">
        <f>'Family Life'!B20</f>
        <v>7a</v>
      </c>
      <c r="Z51" s="290" t="str">
        <f>'Family Life'!C20</f>
        <v>Discuss with your counselor your understanding of what makes an effective father and why, and your thoughts on the father's role in the family.</v>
      </c>
      <c r="AA51" s="314" t="str">
        <f>IF('Family Life'!W20="","",'Family Life'!W20)</f>
        <v/>
      </c>
      <c r="AB51" s="164"/>
      <c r="AC51" s="164"/>
      <c r="AD51" s="186" t="str">
        <f>Lifesaving!B19</f>
        <v>7d</v>
      </c>
      <c r="AE51" s="183" t="str">
        <f>Lifesaving!C19</f>
        <v>Present a buoyant aid other than a rescue tube to the subject and use it to tow the victim to safety.</v>
      </c>
      <c r="AF51" s="187" t="str">
        <f>IF(Lifesaving!W19="","",Lifesaving!W19)</f>
        <v/>
      </c>
      <c r="AG51" s="164"/>
      <c r="AH51" s="164"/>
      <c r="AI51" s="291" t="str">
        <f>'Personal Management'!B37</f>
        <v>7c</v>
      </c>
      <c r="AJ51" s="290" t="str">
        <f>'Personal Management'!C37</f>
        <v>Explain the differences between a charge card, debit card, and credit card. What are the costs and pitfalls of using these financial tools? Explain why it is unwise to make only the minimum payment on your credit card.</v>
      </c>
      <c r="AK51" s="292" t="str">
        <f>IF('Personal Management'!W37="","",'Personal Management'!W37)</f>
        <v/>
      </c>
      <c r="AL51" s="164"/>
      <c r="AM51" s="164"/>
      <c r="AN51" s="291" t="str">
        <f>Swimming!B11</f>
        <v>5c</v>
      </c>
      <c r="AO51" s="290" t="str">
        <f>Swimming!C11</f>
        <v>While wearing a properly fitted U.S. Coast Guard approved life jacket, demonstrate the HELP and huddle positions. Explain their purposes.</v>
      </c>
      <c r="AP51" s="292" t="str">
        <f>IF(Swimming!W11="","",Swimming!W11)</f>
        <v/>
      </c>
      <c r="AQ51" s="164"/>
      <c r="AR51"/>
      <c r="AS51"/>
      <c r="AT51"/>
      <c r="AU51"/>
      <c r="AV51"/>
    </row>
    <row r="52" spans="4:48" s="4" customFormat="1" ht="13.15" customHeight="1" x14ac:dyDescent="0.15">
      <c r="D52" s="164"/>
      <c r="E52" s="305"/>
      <c r="F52" s="301"/>
      <c r="G52" s="303"/>
      <c r="H52" s="164"/>
      <c r="I52" s="164"/>
      <c r="J52" s="169"/>
      <c r="K52" s="182"/>
      <c r="L52" s="170"/>
      <c r="M52"/>
      <c r="N52" s="164"/>
      <c r="O52" s="313"/>
      <c r="P52" s="315"/>
      <c r="Q52" s="314"/>
      <c r="R52" s="164"/>
      <c r="S52" s="164"/>
      <c r="T52" s="313"/>
      <c r="U52" s="290"/>
      <c r="V52" s="314"/>
      <c r="W52" s="164"/>
      <c r="X52" s="164"/>
      <c r="Y52" s="313"/>
      <c r="Z52" s="290"/>
      <c r="AA52" s="314"/>
      <c r="AB52" s="164"/>
      <c r="AC52" s="164"/>
      <c r="AD52" s="291" t="str">
        <f>Lifesaving!B20</f>
        <v>7e</v>
      </c>
      <c r="AE52" s="290" t="str">
        <f>Lifesaving!C20</f>
        <v>Remove street clothes in 20 seconds or less and use a non-buoyant aid, such as a shirt or towel, to tow the subject to safety. Explain when it is appropriate to remove heavy clothing before attempting a swimming rescue.</v>
      </c>
      <c r="AF52" s="292" t="str">
        <f>IF(Lifesaving!W20="","",Lifesaving!W20)</f>
        <v/>
      </c>
      <c r="AG52" s="164"/>
      <c r="AH52" s="164"/>
      <c r="AI52" s="291"/>
      <c r="AJ52" s="290"/>
      <c r="AK52" s="292"/>
      <c r="AL52" s="164"/>
      <c r="AM52" s="164"/>
      <c r="AN52" s="291"/>
      <c r="AO52" s="290"/>
      <c r="AP52" s="292"/>
      <c r="AQ52" s="164"/>
      <c r="AR52"/>
      <c r="AS52"/>
      <c r="AT52"/>
      <c r="AU52"/>
      <c r="AV52"/>
    </row>
    <row r="53" spans="4:48" s="4" customFormat="1" ht="13.15" customHeight="1" x14ac:dyDescent="0.15">
      <c r="D53" s="164"/>
      <c r="E53" s="305"/>
      <c r="F53" s="301"/>
      <c r="G53" s="303"/>
      <c r="H53" s="164"/>
      <c r="I53" s="164"/>
      <c r="J53" s="169"/>
      <c r="K53" s="182"/>
      <c r="L53" s="170"/>
      <c r="M53"/>
      <c r="N53" s="164"/>
      <c r="O53" s="184" t="str">
        <f>Cooking!B33</f>
        <v>b</v>
      </c>
      <c r="P53" s="188" t="str">
        <f>Cooking!C33</f>
        <v>Share and discuss your meal plan and shopping list with your counselor.</v>
      </c>
      <c r="Q53" s="185" t="str">
        <f>IF(Cooking!W33="","",Cooking!W33)</f>
        <v/>
      </c>
      <c r="R53" s="164"/>
      <c r="S53" s="164"/>
      <c r="T53" s="313"/>
      <c r="U53" s="290"/>
      <c r="V53" s="314"/>
      <c r="W53" s="164"/>
      <c r="X53" s="164"/>
      <c r="Y53" s="184" t="str">
        <f>'Family Life'!B21</f>
        <v>7b</v>
      </c>
      <c r="Z53" s="183" t="str">
        <f>'Family Life'!C21</f>
        <v>Discuss with your counselor your understanding of the responsibilities of a parent.</v>
      </c>
      <c r="AA53" s="185" t="str">
        <f>IF('Family Life'!W21="","",'Family Life'!W21)</f>
        <v/>
      </c>
      <c r="AB53" s="164"/>
      <c r="AC53" s="164"/>
      <c r="AD53" s="291"/>
      <c r="AE53" s="290"/>
      <c r="AF53" s="292"/>
      <c r="AG53" s="164"/>
      <c r="AH53" s="164"/>
      <c r="AI53" s="291"/>
      <c r="AJ53" s="290"/>
      <c r="AK53" s="292"/>
      <c r="AL53" s="164"/>
      <c r="AM53" s="164"/>
      <c r="AN53" s="186" t="str">
        <f>Swimming!B12</f>
        <v>5d</v>
      </c>
      <c r="AO53" s="183" t="str">
        <f>Swimming!C12</f>
        <v>Explain why swimming or survival floating will hasten the onset of hypothermia in cold water.</v>
      </c>
      <c r="AP53" s="187" t="str">
        <f>IF(Swimming!W12="","",Swimming!W12)</f>
        <v/>
      </c>
      <c r="AQ53" s="164"/>
      <c r="AR53"/>
      <c r="AS53"/>
      <c r="AT53"/>
      <c r="AU53"/>
      <c r="AV53"/>
    </row>
    <row r="54" spans="4:48" s="4" customFormat="1" ht="13.15" customHeight="1" x14ac:dyDescent="0.15">
      <c r="D54" s="164"/>
      <c r="E54" s="297" t="str">
        <f>'Camping (2014)'!B30</f>
        <v>9b</v>
      </c>
      <c r="F54" s="296" t="str">
        <f>'Camping (2014)'!C30</f>
        <v>On any of these camping experience, you must do TWO of the following, only with proper preparation and under qualified supervision:</v>
      </c>
      <c r="G54" s="298" t="str">
        <f>IF('Camping (2014)'!W30="", "", 'Camping (2014)'!W30)</f>
        <v/>
      </c>
      <c r="H54" s="164"/>
      <c r="I54" s="164"/>
      <c r="J54" s="169"/>
      <c r="K54" s="182"/>
      <c r="L54" s="170"/>
      <c r="M54"/>
      <c r="N54" s="164"/>
      <c r="O54" s="313" t="str">
        <f>Cooking!B34</f>
        <v>c</v>
      </c>
      <c r="P54" s="315" t="str">
        <f>Cooking!C34</f>
        <v>Using at least five of the seven cooking methods from requirement 4, prepare and serve yourself and at least one adult one breakfast, one lunch, one dinner, and one desert from the meals you planned.</v>
      </c>
      <c r="Q54" s="314" t="str">
        <f>IF(Cooking!W34="","",Cooking!W34)</f>
        <v/>
      </c>
      <c r="R54" s="164"/>
      <c r="S54" s="164"/>
      <c r="T54" s="313" t="str">
        <f>'Emergency Prepedness'!B40</f>
        <v>7a</v>
      </c>
      <c r="U54" s="290" t="str">
        <f>'Emergency Prepedness'!C40</f>
        <v>Take part in an emergency service project, either a real one or a practice drill, with a Scouting unit or a community agency.</v>
      </c>
      <c r="V54" s="314" t="str">
        <f>IF('Emergency Prepedness'!W40="","",'Emergency Prepedness'!W40)</f>
        <v/>
      </c>
      <c r="W54" s="164"/>
      <c r="X54" s="164"/>
      <c r="Y54" s="109"/>
      <c r="Z54" s="181"/>
      <c r="AA54" s="98"/>
      <c r="AB54" s="164"/>
      <c r="AC54" s="164"/>
      <c r="AD54" s="291"/>
      <c r="AE54" s="290"/>
      <c r="AF54" s="292"/>
      <c r="AG54" s="164"/>
      <c r="AH54" s="164"/>
      <c r="AI54" s="186" t="str">
        <f>'Personal Management'!B38</f>
        <v>7d</v>
      </c>
      <c r="AJ54" s="183" t="str">
        <f>'Personal Management'!C38</f>
        <v>Explain credit reports and how personal responsibility can affect your credit report.</v>
      </c>
      <c r="AK54" s="187" t="str">
        <f>IF('Personal Management'!W38="","",'Personal Management'!W38)</f>
        <v/>
      </c>
      <c r="AL54" s="164"/>
      <c r="AM54" s="164"/>
      <c r="AN54" s="186">
        <f>Swimming!B13</f>
        <v>6</v>
      </c>
      <c r="AO54" s="183" t="str">
        <f>Swimming!C13</f>
        <v>In water over your head, but not to exceed 10 feet, do each of the following:</v>
      </c>
      <c r="AP54" s="187" t="str">
        <f>IF(Swimming!W13="","",Swimming!W13)</f>
        <v/>
      </c>
      <c r="AQ54" s="164"/>
      <c r="AR54"/>
      <c r="AS54"/>
      <c r="AT54"/>
      <c r="AU54"/>
      <c r="AV54"/>
    </row>
    <row r="55" spans="4:48" s="4" customFormat="1" ht="13.15" customHeight="1" x14ac:dyDescent="0.15">
      <c r="D55" s="164"/>
      <c r="E55" s="297"/>
      <c r="F55" s="296"/>
      <c r="G55" s="298"/>
      <c r="H55" s="164"/>
      <c r="I55" s="164"/>
      <c r="J55" s="169"/>
      <c r="K55" s="182"/>
      <c r="L55" s="170"/>
      <c r="M55"/>
      <c r="N55" s="164"/>
      <c r="O55" s="313"/>
      <c r="P55" s="315"/>
      <c r="Q55" s="314"/>
      <c r="R55" s="164"/>
      <c r="S55" s="164"/>
      <c r="T55" s="313"/>
      <c r="U55" s="290"/>
      <c r="V55" s="314"/>
      <c r="W55" s="164"/>
      <c r="X55" s="164"/>
      <c r="Y55" s="169"/>
      <c r="Z55" s="181"/>
      <c r="AA55" s="170"/>
      <c r="AB55" s="164"/>
      <c r="AC55" s="164"/>
      <c r="AD55" s="186">
        <f>Lifesaving!B21</f>
        <v>8</v>
      </c>
      <c r="AE55" s="183" t="str">
        <f>Lifesaving!C21</f>
        <v>Explain the importance of avoiding contact with an active victim and describe lead-and-wait tactics.</v>
      </c>
      <c r="AF55" s="187" t="str">
        <f>IF(Lifesaving!W21="","",Lifesaving!W21)</f>
        <v/>
      </c>
      <c r="AG55" s="164"/>
      <c r="AH55" s="164"/>
      <c r="AI55" s="186" t="str">
        <f>'Personal Management'!B39</f>
        <v>7e</v>
      </c>
      <c r="AJ55" s="183" t="str">
        <f>'Personal Management'!C39</f>
        <v>Explain ways to reduce or eliminate debt.</v>
      </c>
      <c r="AK55" s="187" t="str">
        <f>IF('Personal Management'!W39="","",'Personal Management'!W39)</f>
        <v/>
      </c>
      <c r="AL55" s="164"/>
      <c r="AM55" s="164"/>
      <c r="AN55" s="186" t="str">
        <f>Swimming!B14</f>
        <v>a</v>
      </c>
      <c r="AO55" s="188" t="str">
        <f>Swimming!C14</f>
        <v>Use the feet first method of surface diving and bring an object up from the bottom.</v>
      </c>
      <c r="AP55" s="187" t="str">
        <f>IF(Swimming!W14="","",Swimming!W14)</f>
        <v/>
      </c>
      <c r="AQ55" s="164"/>
      <c r="AR55"/>
      <c r="AS55"/>
      <c r="AT55"/>
      <c r="AU55"/>
      <c r="AV55"/>
    </row>
    <row r="56" spans="4:48" s="4" customFormat="1" ht="13.15" customHeight="1" x14ac:dyDescent="0.15">
      <c r="D56" s="164"/>
      <c r="E56" s="190">
        <f>'Camping (2014)'!B31</f>
        <v>1</v>
      </c>
      <c r="F56" s="197" t="str">
        <f>'Camping (2014)'!C31</f>
        <v>Hike up a mountain, gaining at least 1000 vertical feet.</v>
      </c>
      <c r="G56" s="191" t="str">
        <f>IF('Camping (2014)'!W31="", "", 'Camping (2014)'!W31)</f>
        <v/>
      </c>
      <c r="H56" s="164"/>
      <c r="I56" s="164"/>
      <c r="J56" s="169"/>
      <c r="K56" s="182"/>
      <c r="L56" s="170"/>
      <c r="M56"/>
      <c r="N56" s="164"/>
      <c r="O56" s="313"/>
      <c r="P56" s="315"/>
      <c r="Q56" s="314"/>
      <c r="R56" s="164"/>
      <c r="S56" s="164"/>
      <c r="T56" s="313" t="str">
        <f>'Emergency Prepedness'!B41</f>
        <v>7b</v>
      </c>
      <c r="U56" s="290" t="str">
        <f>'Emergency Prepedness'!C41</f>
        <v>Prepare a written plan for mobilizing your troop when needed to do emergency service.  If there is already a plan, explain it.  Tell your part in making it work.</v>
      </c>
      <c r="V56" s="314" t="str">
        <f>IF('Emergency Prepedness'!W41="","",'Emergency Prepedness'!W41)</f>
        <v/>
      </c>
      <c r="W56" s="164"/>
      <c r="X56" s="164"/>
      <c r="Y56" s="169"/>
      <c r="Z56" s="181"/>
      <c r="AA56" s="170"/>
      <c r="AB56" s="164"/>
      <c r="AC56" s="164"/>
      <c r="AD56" s="186">
        <f>Lifesaving!B22</f>
        <v>9</v>
      </c>
      <c r="AE56" s="183" t="str">
        <f>Lifesaving!C22</f>
        <v>Perform the following non-equipment rescues for a conscious practice subject 30 feet from shore. Begin in the water from a position near the subject. Speak to the subject to determine his condition and to provide instructions and encouragement.</v>
      </c>
      <c r="AF56" s="187" t="str">
        <f>IF(Lifesaving!W22="","",Lifesaving!W22)</f>
        <v/>
      </c>
      <c r="AG56" s="164"/>
      <c r="AH56" s="164"/>
      <c r="AI56" s="291">
        <f>'Personal Management'!B40</f>
        <v>8</v>
      </c>
      <c r="AJ56" s="315" t="str">
        <f>'Personal Management'!C40</f>
        <v>Demonstrate to your merit badge counselor your understanding of time management by doing the following:</v>
      </c>
      <c r="AK56" s="292" t="str">
        <f>IF('Personal Management'!W40="","",'Personal Management'!W40)</f>
        <v/>
      </c>
      <c r="AL56" s="164"/>
      <c r="AM56" s="164"/>
      <c r="AN56" s="186" t="str">
        <f>Swimming!B15</f>
        <v>b</v>
      </c>
      <c r="AO56" s="188" t="str">
        <f>Swimming!C15</f>
        <v>Do a headfirst surface dive (pike or tuck), and bring the object up again.</v>
      </c>
      <c r="AP56" s="187" t="str">
        <f>IF(Swimming!W15="","",Swimming!W15)</f>
        <v/>
      </c>
      <c r="AQ56" s="164"/>
      <c r="AR56"/>
      <c r="AS56"/>
      <c r="AT56"/>
      <c r="AU56"/>
      <c r="AV56"/>
    </row>
    <row r="57" spans="4:48" s="4" customFormat="1" x14ac:dyDescent="0.15">
      <c r="D57" s="164"/>
      <c r="E57" s="190">
        <f>'Camping (2014)'!B32</f>
        <v>2</v>
      </c>
      <c r="F57" s="197" t="str">
        <f>'Camping (2014)'!C32</f>
        <v>Backpack, snowshoe, or cross-country ski for at least 4 miles.</v>
      </c>
      <c r="G57" s="191" t="str">
        <f>IF('Camping (2014)'!W32="", "", 'Camping (2014)'!W32)</f>
        <v/>
      </c>
      <c r="H57" s="164"/>
      <c r="I57" s="164"/>
      <c r="J57" s="169"/>
      <c r="K57" s="182"/>
      <c r="L57" s="170"/>
      <c r="M57"/>
      <c r="N57" s="164"/>
      <c r="O57" s="313" t="str">
        <f>Cooking!B35</f>
        <v>d</v>
      </c>
      <c r="P57" s="315" t="str">
        <f>Cooking!C35</f>
        <v>Time your cooking to have each meal ready to serve at the proper time.  Have an adult verify the preparation of the meal to your counselor.</v>
      </c>
      <c r="Q57" s="314" t="str">
        <f>IF(Cooking!W35="","",Cooking!W35)</f>
        <v/>
      </c>
      <c r="R57" s="164"/>
      <c r="S57" s="164"/>
      <c r="T57" s="313"/>
      <c r="U57" s="290"/>
      <c r="V57" s="314"/>
      <c r="W57" s="164"/>
      <c r="X57" s="164"/>
      <c r="Y57" s="169"/>
      <c r="Z57" s="181"/>
      <c r="AA57" s="170"/>
      <c r="AB57" s="164"/>
      <c r="AC57" s="164"/>
      <c r="AD57" s="291" t="str">
        <f>Lifesaving!B23</f>
        <v>9a</v>
      </c>
      <c r="AE57" s="290" t="str">
        <f>Lifesaving!C23</f>
        <v>Provide a swim-along assist for a calm, responsive, tired swimmer moving with a weak forward stroke.</v>
      </c>
      <c r="AF57" s="292" t="str">
        <f>IF(Lifesaving!W23="","",Lifesaving!W23)</f>
        <v/>
      </c>
      <c r="AG57" s="164"/>
      <c r="AH57" s="164"/>
      <c r="AI57" s="291"/>
      <c r="AJ57" s="315"/>
      <c r="AK57" s="292"/>
      <c r="AL57" s="164"/>
      <c r="AM57" s="164"/>
      <c r="AN57" s="291" t="str">
        <f>Swimming!B16</f>
        <v>c</v>
      </c>
      <c r="AO57" s="315" t="str">
        <f>Swimming!C16</f>
        <v>Do a headfirst surface dive to a depth of at least 5 feet and swim underwater for three strokes. Come to the surface, take a breath, and repeat the sequence twice.</v>
      </c>
      <c r="AP57" s="292" t="str">
        <f>IF(Swimming!W16="","",Swimming!W16)</f>
        <v/>
      </c>
      <c r="AQ57" s="164"/>
      <c r="AR57"/>
      <c r="AS57"/>
      <c r="AT57"/>
      <c r="AU57"/>
      <c r="AV57"/>
    </row>
    <row r="58" spans="4:48" s="4" customFormat="1" x14ac:dyDescent="0.15">
      <c r="D58" s="164"/>
      <c r="E58" s="190">
        <f>'Camping (2014)'!B33</f>
        <v>3</v>
      </c>
      <c r="F58" s="197" t="str">
        <f>'Camping (2014)'!C33</f>
        <v>Take a bike trip of at least 15 miles or at least 4 hours.</v>
      </c>
      <c r="G58" s="191" t="str">
        <f>IF('Camping (2014)'!W33="", "", 'Camping (2014)'!W33)</f>
        <v/>
      </c>
      <c r="H58" s="164"/>
      <c r="I58" s="164"/>
      <c r="J58" s="169"/>
      <c r="K58" s="182"/>
      <c r="L58" s="170"/>
      <c r="M58"/>
      <c r="N58" s="164"/>
      <c r="O58" s="313"/>
      <c r="P58" s="315"/>
      <c r="Q58" s="314"/>
      <c r="R58" s="164"/>
      <c r="S58" s="164"/>
      <c r="T58" s="313" t="str">
        <f>'Emergency Prepedness'!B42</f>
        <v>8a</v>
      </c>
      <c r="U58" s="290" t="str">
        <f>'Emergency Prepedness'!C42</f>
        <v>Tell the things a group of Scouts should be prepared to do, the training they need, and the safety precautions they should take for the following emergency services:</v>
      </c>
      <c r="V58" s="314" t="str">
        <f>IF('Emergency Prepedness'!W42="","",'Emergency Prepedness'!W42)</f>
        <v/>
      </c>
      <c r="W58" s="164"/>
      <c r="X58" s="164"/>
      <c r="Y58" s="109"/>
      <c r="Z58" s="181"/>
      <c r="AA58" s="98"/>
      <c r="AB58" s="164"/>
      <c r="AC58" s="164"/>
      <c r="AD58" s="291"/>
      <c r="AE58" s="290"/>
      <c r="AF58" s="292"/>
      <c r="AG58" s="164"/>
      <c r="AH58" s="164"/>
      <c r="AI58" s="291" t="str">
        <f>'Personal Management'!B41</f>
        <v>a</v>
      </c>
      <c r="AJ58" s="315" t="str">
        <f>'Personal Management'!C41</f>
        <v>Write a "to do" list of tasks or activities, such as homework assignments, chores, and personal projects, that must be done in the coming week. List these in order of importance to you.</v>
      </c>
      <c r="AK58" s="292" t="str">
        <f>IF('Personal Management'!W41="","",'Personal Management'!W41)</f>
        <v/>
      </c>
      <c r="AL58" s="164"/>
      <c r="AM58" s="164"/>
      <c r="AN58" s="291"/>
      <c r="AO58" s="315"/>
      <c r="AP58" s="292"/>
      <c r="AQ58" s="164"/>
      <c r="AR58"/>
      <c r="AS58"/>
      <c r="AT58"/>
      <c r="AU58"/>
      <c r="AV58"/>
    </row>
    <row r="59" spans="4:48" ht="12.75" customHeight="1" x14ac:dyDescent="0.15">
      <c r="D59" s="63"/>
      <c r="E59" s="190">
        <f>'Camping (2014)'!B34</f>
        <v>4</v>
      </c>
      <c r="F59" s="197" t="str">
        <f>'Camping (2014)'!C34</f>
        <v>Take a non-motorized trip on the water of at least four hours or 5 miles.</v>
      </c>
      <c r="G59" s="191" t="str">
        <f>IF('Camping (2014)'!W34="", "", 'Camping (2014)'!W34)</f>
        <v/>
      </c>
      <c r="H59" s="63"/>
      <c r="I59" s="63"/>
      <c r="N59" s="63"/>
      <c r="O59" s="313" t="str">
        <f>Cooking!B36</f>
        <v>e</v>
      </c>
      <c r="P59" s="315" t="str">
        <f>Cooking!C36</f>
        <v>After each meal, ask a person you served to evaluate the meal on presentation and taste, then evaluate your own meal. Discuss what you learned with your counselor, including any adjustments that could have improved or enhanced your meals.  Tell how better planning and preparation help ensure a successful meal.</v>
      </c>
      <c r="Q59" s="314" t="str">
        <f>IF(Cooking!W36="","",Cooking!W36)</f>
        <v/>
      </c>
      <c r="R59" s="63"/>
      <c r="S59" s="63"/>
      <c r="T59" s="313"/>
      <c r="U59" s="290"/>
      <c r="V59" s="314"/>
      <c r="W59" s="63"/>
      <c r="X59" s="63"/>
      <c r="AB59" s="63"/>
      <c r="AC59" s="63"/>
      <c r="AD59" s="186" t="str">
        <f>Lifesaving!B24</f>
        <v>9b</v>
      </c>
      <c r="AE59" s="183" t="str">
        <f>Lifesaving!C24</f>
        <v>Perform an armpit tow for a calm, responsive, tired swimmer resting with a back float.</v>
      </c>
      <c r="AF59" s="187" t="str">
        <f>IF(Lifesaving!W24="","",Lifesaving!W24)</f>
        <v/>
      </c>
      <c r="AG59" s="63"/>
      <c r="AH59" s="63"/>
      <c r="AI59" s="291"/>
      <c r="AJ59" s="315"/>
      <c r="AK59" s="292"/>
      <c r="AL59" s="63"/>
      <c r="AM59" s="63"/>
      <c r="AN59" s="291">
        <f>Swimming!B17</f>
        <v>7</v>
      </c>
      <c r="AO59" s="290" t="str">
        <f>Swimming!C17</f>
        <v>Following the guidelines set in the BSA Safe Swim Defense, in water at least 7 feet deep*, show a standing headfirst dive from a dock or pool deck. Show a long shallow dive, also from the dock or pool deck.</v>
      </c>
      <c r="AP59" s="292" t="str">
        <f>IF(Swimming!W17="","",Swimming!W17)</f>
        <v/>
      </c>
      <c r="AQ59" s="63"/>
    </row>
    <row r="60" spans="4:48" x14ac:dyDescent="0.15">
      <c r="D60" s="63"/>
      <c r="E60" s="190">
        <f>'Camping (2014)'!B35</f>
        <v>5</v>
      </c>
      <c r="F60" s="197" t="str">
        <f>'Camping (2014)'!C35</f>
        <v>Plan and carry out an overnight snow camping experience.</v>
      </c>
      <c r="G60" s="191" t="str">
        <f>IF('Camping (2014)'!W35="", "", 'Camping (2014)'!W35)</f>
        <v/>
      </c>
      <c r="H60" s="63"/>
      <c r="I60" s="63"/>
      <c r="N60" s="63"/>
      <c r="O60" s="313"/>
      <c r="P60" s="315"/>
      <c r="Q60" s="314"/>
      <c r="R60" s="63"/>
      <c r="S60" s="63"/>
      <c r="T60" s="184" t="str">
        <f>'Emergency Prepedness'!B43</f>
        <v>i</v>
      </c>
      <c r="U60" s="188" t="str">
        <f>'Emergency Prepedness'!C43</f>
        <v>Crowd and traffic control.</v>
      </c>
      <c r="V60" s="185" t="str">
        <f>IF('Emergency Prepedness'!W43="","",'Emergency Prepedness'!W43)</f>
        <v/>
      </c>
      <c r="W60" s="63"/>
      <c r="X60" s="63"/>
      <c r="AB60" s="63"/>
      <c r="AC60" s="63"/>
      <c r="AD60" s="291" t="str">
        <f>Lifesaving!B25</f>
        <v>9c</v>
      </c>
      <c r="AE60" s="290" t="str">
        <f>Lifesaving!C25</f>
        <v>Perform a cross-chest carry for an exhausted, passive victim who does not respond to instructions to aid himself.</v>
      </c>
      <c r="AF60" s="292" t="str">
        <f>IF(Lifesaving!W25="","",Lifesaving!W25)</f>
        <v/>
      </c>
      <c r="AG60" s="63"/>
      <c r="AH60" s="63"/>
      <c r="AI60" s="291" t="str">
        <f>'Personal Management'!B42</f>
        <v>b</v>
      </c>
      <c r="AJ60" s="315" t="str">
        <f>'Personal Management'!C42</f>
        <v>Make a seven-day calendar or schedule. Put in your set activities, such as school classes, sports practices or games, jobs or chores, and/or Scout or place of worship or club meetings, then plan when you will do all the tasks from your "to do" list between your set activities.</v>
      </c>
      <c r="AK60" s="292" t="str">
        <f>IF('Personal Management'!W42="","",'Personal Management'!W42)</f>
        <v/>
      </c>
      <c r="AL60" s="63"/>
      <c r="AM60" s="63"/>
      <c r="AN60" s="291"/>
      <c r="AO60" s="290"/>
      <c r="AP60" s="292"/>
      <c r="AQ60" s="63"/>
    </row>
    <row r="61" spans="4:48" x14ac:dyDescent="0.15">
      <c r="D61" s="63"/>
      <c r="E61" s="190">
        <f>'Camping (2014)'!B36</f>
        <v>6</v>
      </c>
      <c r="F61" s="197" t="str">
        <f>'Camping (2014)'!C36</f>
        <v>Rappel down a rappel route of 30 feet or more.</v>
      </c>
      <c r="G61" s="191" t="str">
        <f>IF('Camping (2014)'!W36="", "", 'Camping (2014)'!W36)</f>
        <v/>
      </c>
      <c r="H61" s="63"/>
      <c r="I61" s="63"/>
      <c r="N61" s="63"/>
      <c r="O61" s="313"/>
      <c r="P61" s="315"/>
      <c r="Q61" s="314"/>
      <c r="R61" s="63"/>
      <c r="S61" s="63"/>
      <c r="T61" s="184" t="str">
        <f>'Emergency Prepedness'!B44</f>
        <v>ii</v>
      </c>
      <c r="U61" s="188" t="str">
        <f>'Emergency Prepedness'!C44</f>
        <v>Messenger service and communication.</v>
      </c>
      <c r="V61" s="185" t="str">
        <f>IF('Emergency Prepedness'!W44="","",'Emergency Prepedness'!W44)</f>
        <v/>
      </c>
      <c r="W61" s="63"/>
      <c r="X61" s="63"/>
      <c r="AB61" s="63"/>
      <c r="AC61" s="63"/>
      <c r="AD61" s="291"/>
      <c r="AE61" s="290"/>
      <c r="AF61" s="292"/>
      <c r="AG61" s="63"/>
      <c r="AH61" s="63"/>
      <c r="AI61" s="291"/>
      <c r="AJ61" s="315"/>
      <c r="AK61" s="292"/>
      <c r="AL61" s="63"/>
      <c r="AM61" s="63"/>
      <c r="AN61" s="291"/>
      <c r="AO61" s="290"/>
      <c r="AP61" s="292"/>
      <c r="AQ61" s="63"/>
    </row>
    <row r="62" spans="4:48" ht="12.75" customHeight="1" x14ac:dyDescent="0.15">
      <c r="D62" s="63"/>
      <c r="E62" s="194" t="str">
        <f>'Camping (2014)'!B37</f>
        <v>9c</v>
      </c>
      <c r="F62" s="192" t="str">
        <f>'Camping (2014)'!C37</f>
        <v>Perform a conservation project approved by the landowner or land managing agency</v>
      </c>
      <c r="G62" s="193" t="str">
        <f>IF('Camping (2014)'!W37="", "", 'Camping (2014)'!W37)</f>
        <v/>
      </c>
      <c r="H62" s="63"/>
      <c r="I62" s="63"/>
      <c r="N62" s="63"/>
      <c r="O62" s="313"/>
      <c r="P62" s="315"/>
      <c r="Q62" s="314"/>
      <c r="R62" s="63"/>
      <c r="S62" s="63"/>
      <c r="T62" s="184" t="str">
        <f>'Emergency Prepedness'!B45</f>
        <v>iii</v>
      </c>
      <c r="U62" s="188" t="str">
        <f>'Emergency Prepedness'!C45</f>
        <v>Collection and distribution services.</v>
      </c>
      <c r="V62" s="185" t="str">
        <f>IF('Emergency Prepedness'!W45="","",'Emergency Prepedness'!W45)</f>
        <v/>
      </c>
      <c r="W62" s="63"/>
      <c r="X62" s="63"/>
      <c r="AB62" s="63"/>
      <c r="AC62" s="63"/>
      <c r="AD62" s="291">
        <f>Lifesaving!B26</f>
        <v>10</v>
      </c>
      <c r="AE62" s="290" t="str">
        <f>Lifesaving!C26</f>
        <v>In deep water, show how to escape from a victim's grasp on your wrist. Repeat for front and rear holds about the head and shoulders.</v>
      </c>
      <c r="AF62" s="292" t="str">
        <f>IF(Lifesaving!W26="","",Lifesaving!W26)</f>
        <v/>
      </c>
      <c r="AG62" s="63"/>
      <c r="AH62" s="63"/>
      <c r="AI62" s="291"/>
      <c r="AJ62" s="315"/>
      <c r="AK62" s="292"/>
      <c r="AL62" s="63"/>
      <c r="AM62" s="63"/>
      <c r="AN62" s="291">
        <f>Swimming!B18</f>
        <v>8</v>
      </c>
      <c r="AO62" s="290" t="str">
        <f>Swimming!C18</f>
        <v>Explain the health benefits of regular aerobic exercise, and discuss why swimming is favored as both fitness and therapeutic exercise.</v>
      </c>
      <c r="AP62" s="292" t="str">
        <f>IF(Swimming!W18="","",Swimming!W18)</f>
        <v/>
      </c>
      <c r="AQ62" s="63"/>
    </row>
    <row r="63" spans="4:48" ht="12.75" customHeight="1" x14ac:dyDescent="0.15">
      <c r="D63" s="63"/>
      <c r="E63" s="297">
        <f>'Camping (2014)'!B38</f>
        <v>10</v>
      </c>
      <c r="F63" s="296" t="str">
        <f>'Camping (2014)'!C38</f>
        <v>Discuss how the things you did to earn this badge have taught you about personal health and safety, survival, public health, conservation, and good citizenship.  In your discussion, tell how Scout spirit and the Scout Oath and Scout Law apply to camping and outdoor ethics.</v>
      </c>
      <c r="G63" s="298" t="str">
        <f>IF('Camping (2014)'!W38="", "", 'Camping (2014)'!W38)</f>
        <v/>
      </c>
      <c r="H63" s="63"/>
      <c r="I63" s="63"/>
      <c r="N63" s="63"/>
      <c r="O63" s="184" t="str">
        <f>Cooking!B37</f>
        <v>f</v>
      </c>
      <c r="P63" s="188" t="str">
        <f>Cooking!C37</f>
        <v>Explain how you kept foods safe and free from cross-contamination.</v>
      </c>
      <c r="Q63" s="185" t="str">
        <f>IF(Cooking!W37="","",Cooking!W37)</f>
        <v/>
      </c>
      <c r="R63" s="63"/>
      <c r="S63" s="63"/>
      <c r="T63" s="184" t="str">
        <f>'Emergency Prepedness'!B46</f>
        <v>iv</v>
      </c>
      <c r="U63" s="188" t="str">
        <f>'Emergency Prepedness'!C46</f>
        <v>Group feeding, shelter, and sanitation</v>
      </c>
      <c r="V63" s="185" t="str">
        <f>IF('Emergency Prepedness'!W46="","",'Emergency Prepedness'!W46)</f>
        <v/>
      </c>
      <c r="W63" s="63"/>
      <c r="X63" s="63"/>
      <c r="AB63" s="63"/>
      <c r="AC63" s="63"/>
      <c r="AD63" s="291"/>
      <c r="AE63" s="290"/>
      <c r="AF63" s="292"/>
      <c r="AG63" s="63"/>
      <c r="AH63" s="63"/>
      <c r="AI63" s="291" t="str">
        <f>'Personal Management'!B43</f>
        <v>c</v>
      </c>
      <c r="AJ63" s="315" t="str">
        <f>'Personal Management'!C43</f>
        <v>Follow the one-week schedule you planned. Keep a daily diary or journal during each of the seven days of this week's activities, writing down when you completed each of the tasks on your "to do" list compared to when you scheduled them.</v>
      </c>
      <c r="AK63" s="292" t="str">
        <f>IF('Personal Management'!W43="","",'Personal Management'!W43)</f>
        <v/>
      </c>
      <c r="AL63" s="63"/>
      <c r="AM63" s="63"/>
      <c r="AN63" s="291"/>
      <c r="AO63" s="290"/>
      <c r="AP63" s="292"/>
      <c r="AQ63" s="63"/>
    </row>
    <row r="64" spans="4:48" ht="12.75" customHeight="1" x14ac:dyDescent="0.15">
      <c r="D64" s="63"/>
      <c r="E64" s="297"/>
      <c r="F64" s="296"/>
      <c r="G64" s="298"/>
      <c r="H64" s="63"/>
      <c r="I64" s="63"/>
      <c r="N64" s="63"/>
      <c r="O64" s="313">
        <f>Cooking!B38</f>
        <v>6</v>
      </c>
      <c r="P64" s="290" t="str">
        <f>Cooking!C38</f>
        <v>Using the current USDA nutrition model, plan a menu for your patrol for a camping trip.  Include five meals AND at least one snack OR dessert.  List the equipment and utensils needed to prepare and serve these meals.  Then do the following:</v>
      </c>
      <c r="Q64" s="314" t="str">
        <f>IF(Cooking!W38="","",Cooking!W38)</f>
        <v/>
      </c>
      <c r="R64" s="63"/>
      <c r="S64" s="63"/>
      <c r="T64" s="313" t="str">
        <f>'Emergency Prepedness'!B47</f>
        <v>8b</v>
      </c>
      <c r="U64" s="290" t="str">
        <f>'Emergency Prepedness'!C47</f>
        <v>Prepare a personal emergency service pack for a mobilization call.  Prepare a family emergency kit for use by your family in case an emergency evacuation is needed.  Explain the needs and uses of the contents.</v>
      </c>
      <c r="V64" s="314" t="str">
        <f>IF('Emergency Prepedness'!W47="","",'Emergency Prepedness'!W47)</f>
        <v/>
      </c>
      <c r="W64" s="63"/>
      <c r="X64" s="63"/>
      <c r="AB64" s="63"/>
      <c r="AC64" s="63"/>
      <c r="AD64" s="291">
        <f>Lifesaving!B27</f>
        <v>11</v>
      </c>
      <c r="AE64" s="290" t="str">
        <f>Lifesaving!C27</f>
        <v>Perform the following rescues for an unconscious practice subject at or near the surface 30 feet from shore. Use a proper entry and strong approach stroke. Speak to the subject and splash water on him to determine his condition before making contact. Remove the victim from the water, with assistance if needed, and position for CPR.</v>
      </c>
      <c r="AF64" s="292" t="str">
        <f>IF(Lifesaving!W27="","",Lifesaving!W27)</f>
        <v/>
      </c>
      <c r="AG64" s="63"/>
      <c r="AH64" s="63"/>
      <c r="AI64" s="291"/>
      <c r="AJ64" s="315"/>
      <c r="AK64" s="292"/>
      <c r="AL64" s="63"/>
      <c r="AM64" s="63"/>
      <c r="AQ64" s="63"/>
    </row>
    <row r="65" spans="4:43" ht="12.75" customHeight="1" x14ac:dyDescent="0.15">
      <c r="D65" s="64"/>
      <c r="E65" s="297"/>
      <c r="F65" s="296"/>
      <c r="G65" s="298"/>
      <c r="H65" s="64"/>
      <c r="I65" s="64"/>
      <c r="N65" s="64"/>
      <c r="O65" s="313"/>
      <c r="P65" s="290"/>
      <c r="Q65" s="314"/>
      <c r="R65" s="64"/>
      <c r="S65" s="64"/>
      <c r="T65" s="313"/>
      <c r="U65" s="290"/>
      <c r="V65" s="314"/>
      <c r="W65" s="64"/>
      <c r="X65" s="64"/>
      <c r="AB65" s="64"/>
      <c r="AC65" s="64"/>
      <c r="AD65" s="291"/>
      <c r="AE65" s="290"/>
      <c r="AF65" s="292"/>
      <c r="AG65" s="64"/>
      <c r="AH65" s="64"/>
      <c r="AI65" s="291"/>
      <c r="AJ65" s="315"/>
      <c r="AK65" s="292"/>
      <c r="AL65" s="64"/>
      <c r="AM65" s="64"/>
      <c r="AQ65" s="64"/>
    </row>
    <row r="66" spans="4:43" ht="12.6" customHeight="1" x14ac:dyDescent="0.15">
      <c r="D66" s="63"/>
      <c r="H66" s="63"/>
      <c r="I66" s="63"/>
      <c r="N66" s="63"/>
      <c r="O66" s="313"/>
      <c r="P66" s="290"/>
      <c r="Q66" s="314"/>
      <c r="R66" s="63"/>
      <c r="S66" s="63"/>
      <c r="T66" s="313"/>
      <c r="U66" s="290"/>
      <c r="V66" s="314"/>
      <c r="W66" s="63"/>
      <c r="X66" s="63"/>
      <c r="AB66" s="63"/>
      <c r="AC66" s="63"/>
      <c r="AD66" s="291"/>
      <c r="AE66" s="290"/>
      <c r="AF66" s="292"/>
      <c r="AG66" s="63"/>
      <c r="AH66" s="63"/>
      <c r="AI66" s="291" t="str">
        <f>'Personal Management'!B44</f>
        <v>d</v>
      </c>
      <c r="AJ66" s="315" t="str">
        <f>'Personal Management'!C44</f>
        <v>Review your "to do" list, one-week schedule, and diary/ journal to understand when your schedule worked and when it did not work. With your merit badge counselor, discuss and understand what you learned from this requirement and what you might do differently the next time.</v>
      </c>
      <c r="AK66" s="292" t="str">
        <f>IF('Personal Management'!W44="","",'Personal Management'!W44)</f>
        <v/>
      </c>
      <c r="AL66" s="63"/>
      <c r="AM66" s="63"/>
      <c r="AQ66" s="63"/>
    </row>
    <row r="67" spans="4:43" ht="12.75" customHeight="1" x14ac:dyDescent="0.15">
      <c r="D67" s="66"/>
      <c r="H67" s="66"/>
      <c r="I67" s="66"/>
      <c r="N67" s="66"/>
      <c r="O67" s="313" t="str">
        <f>Cooking!B39</f>
        <v>a</v>
      </c>
      <c r="P67" s="315" t="str">
        <f>Cooking!C39</f>
        <v>Create a shopping list for your meals showing the amount of food needed to prepare and serve each meal, and the cost for each meal.</v>
      </c>
      <c r="Q67" s="314" t="str">
        <f>IF(Cooking!W39="","",Cooking!W39)</f>
        <v/>
      </c>
      <c r="R67" s="66"/>
      <c r="S67" s="66"/>
      <c r="T67" s="184">
        <f>'Emergency Prepedness'!B48</f>
        <v>9</v>
      </c>
      <c r="U67" s="183" t="str">
        <f>'Emergency Prepedness'!C48</f>
        <v>Do ONE of the following:</v>
      </c>
      <c r="V67" s="185" t="str">
        <f>IF('Emergency Prepedness'!W48="","",'Emergency Prepedness'!W48)</f>
        <v/>
      </c>
      <c r="W67" s="66"/>
      <c r="X67" s="66"/>
      <c r="AB67" s="66"/>
      <c r="AC67" s="66"/>
      <c r="AD67" s="291"/>
      <c r="AE67" s="290"/>
      <c r="AF67" s="292"/>
      <c r="AG67" s="66"/>
      <c r="AH67" s="66"/>
      <c r="AI67" s="291"/>
      <c r="AJ67" s="315"/>
      <c r="AK67" s="292"/>
      <c r="AL67" s="66"/>
      <c r="AM67" s="66"/>
      <c r="AQ67" s="66"/>
    </row>
    <row r="68" spans="4:43" x14ac:dyDescent="0.15">
      <c r="D68" s="66"/>
      <c r="H68" s="66"/>
      <c r="I68" s="66"/>
      <c r="N68" s="66"/>
      <c r="O68" s="313"/>
      <c r="P68" s="315"/>
      <c r="Q68" s="314"/>
      <c r="R68" s="66"/>
      <c r="S68" s="66"/>
      <c r="T68" s="313" t="str">
        <f>'Emergency Prepedness'!B49</f>
        <v>a</v>
      </c>
      <c r="U68" s="315" t="str">
        <f>'Emergency Prepedness'!C49</f>
        <v>Using a safety checklist approved by your counselor, inspect your home for potential hazards.  Explain the hazards you find and how they can be corrected.</v>
      </c>
      <c r="V68" s="314" t="str">
        <f>IF('Emergency Prepedness'!W49="","",'Emergency Prepedness'!W49)</f>
        <v/>
      </c>
      <c r="W68" s="66"/>
      <c r="X68" s="66"/>
      <c r="AB68" s="66"/>
      <c r="AC68" s="66"/>
      <c r="AD68" s="186" t="str">
        <f>Lifesaving!B28</f>
        <v>11a</v>
      </c>
      <c r="AE68" s="183" t="str">
        <f>Lifesaving!C28</f>
        <v>Perform an equipment assist using a buoyant aid.</v>
      </c>
      <c r="AF68" s="187" t="str">
        <f>IF(Lifesaving!W28="","",Lifesaving!W28)</f>
        <v/>
      </c>
      <c r="AG68" s="66"/>
      <c r="AH68" s="66"/>
      <c r="AI68" s="291"/>
      <c r="AJ68" s="315"/>
      <c r="AK68" s="292"/>
      <c r="AL68" s="66"/>
      <c r="AM68" s="66"/>
      <c r="AQ68" s="66"/>
    </row>
    <row r="69" spans="4:43" ht="12.75" customHeight="1" x14ac:dyDescent="0.15">
      <c r="D69" s="66"/>
      <c r="H69" s="66"/>
      <c r="I69" s="66"/>
      <c r="N69" s="66"/>
      <c r="O69" s="184" t="str">
        <f>Cooking!B40</f>
        <v>b</v>
      </c>
      <c r="P69" s="188" t="str">
        <f>Cooking!C40</f>
        <v>Share and discuss your meal plan and shopping list with your counselor.</v>
      </c>
      <c r="Q69" s="185" t="str">
        <f>IF(Cooking!W40="","",Cooking!W40)</f>
        <v/>
      </c>
      <c r="R69" s="66"/>
      <c r="S69" s="66"/>
      <c r="T69" s="313"/>
      <c r="U69" s="315"/>
      <c r="V69" s="314"/>
      <c r="W69" s="66"/>
      <c r="X69" s="66"/>
      <c r="AB69" s="66"/>
      <c r="AC69" s="66"/>
      <c r="AD69" s="186" t="str">
        <f>Lifesaving!B29</f>
        <v>11b</v>
      </c>
      <c r="AE69" s="183" t="str">
        <f>Lifesaving!C29</f>
        <v>Perform a front approach and wrist tow.</v>
      </c>
      <c r="AF69" s="187" t="str">
        <f>IF(Lifesaving!W29="","",Lifesaving!W29)</f>
        <v/>
      </c>
      <c r="AG69" s="66"/>
      <c r="AH69" s="66"/>
      <c r="AI69" s="291">
        <f>'Personal Management'!B45</f>
        <v>9</v>
      </c>
      <c r="AJ69" s="290" t="str">
        <f>'Personal Management'!C45</f>
        <v>Prepare a written project plan demonstrating the steps below, including the desired outcome. This is a project on paper, not a real-life project. Examples could include planning a camping trip, developing a community service project or a school or religious event, or creating an annual patrol plan with additional activities not already included in the troop annual plan. Discuss your completed project plan with your merit badge counselor.</v>
      </c>
      <c r="AK69" s="292" t="str">
        <f>IF('Personal Management'!W45="","",'Personal Management'!W45)</f>
        <v/>
      </c>
      <c r="AL69" s="66"/>
      <c r="AM69" s="66"/>
      <c r="AQ69" s="66"/>
    </row>
    <row r="70" spans="4:43" ht="12.75" customHeight="1" x14ac:dyDescent="0.15">
      <c r="D70" s="66"/>
      <c r="H70" s="66"/>
      <c r="I70" s="66"/>
      <c r="N70" s="66"/>
      <c r="O70" s="313" t="str">
        <f>Cooking!B41</f>
        <v>c</v>
      </c>
      <c r="P70" s="315" t="str">
        <f>Cooking!C41</f>
        <v>In the outdoors, cook two of the meals you planned in requirement 6 using either a lightweight stove or a low-impact fire.  Using a different cooking method for each meal.  The same fireplace may be used for both meals.  Serve this meal to your patrol or a group of youth.</v>
      </c>
      <c r="Q70" s="314" t="str">
        <f>IF(Cooking!W41="","",Cooking!W41)</f>
        <v/>
      </c>
      <c r="R70" s="66"/>
      <c r="S70" s="66"/>
      <c r="T70" s="184" t="str">
        <f>'Emergency Prepedness'!B50</f>
        <v>b</v>
      </c>
      <c r="U70" s="188" t="str">
        <f>'Emergency Prepedness'!C50</f>
        <v>Review or develop a plan of escape for your family in case of fire in your home.</v>
      </c>
      <c r="V70" s="185" t="str">
        <f>IF('Emergency Prepedness'!W50="","",'Emergency Prepedness'!W50)</f>
        <v/>
      </c>
      <c r="W70" s="66"/>
      <c r="X70" s="66"/>
      <c r="AB70" s="66"/>
      <c r="AC70" s="66"/>
      <c r="AD70" s="186" t="str">
        <f>Lifesaving!B30</f>
        <v>11c</v>
      </c>
      <c r="AE70" s="183" t="str">
        <f>Lifesaving!C30</f>
        <v>Perform a rear approach and armpit tow.</v>
      </c>
      <c r="AF70" s="187" t="str">
        <f>IF(Lifesaving!W30="","",Lifesaving!W30)</f>
        <v/>
      </c>
      <c r="AG70" s="66"/>
      <c r="AH70" s="66"/>
      <c r="AI70" s="291"/>
      <c r="AJ70" s="290"/>
      <c r="AK70" s="292"/>
      <c r="AL70" s="66"/>
      <c r="AM70" s="66"/>
      <c r="AQ70" s="66"/>
    </row>
    <row r="71" spans="4:43" x14ac:dyDescent="0.15">
      <c r="D71" s="66"/>
      <c r="H71" s="66"/>
      <c r="I71" s="66"/>
      <c r="N71" s="66"/>
      <c r="O71" s="313"/>
      <c r="P71" s="315"/>
      <c r="Q71" s="314"/>
      <c r="R71" s="66"/>
      <c r="S71" s="66"/>
      <c r="T71" s="313" t="str">
        <f>'Emergency Prepedness'!B51</f>
        <v>c</v>
      </c>
      <c r="U71" s="315" t="str">
        <f>'Emergency Prepedness'!C51</f>
        <v>Develop an accident prevention program for five family activities outside the home that includes an analysis of possible hazards, a proposed plan to correct those hazards, and the reasons for the corrections you propose.</v>
      </c>
      <c r="V71" s="314" t="str">
        <f>IF('Emergency Prepedness'!W51="","",'Emergency Prepedness'!W51)</f>
        <v/>
      </c>
      <c r="W71" s="66"/>
      <c r="X71" s="66"/>
      <c r="AB71" s="66"/>
      <c r="AC71" s="66"/>
      <c r="AD71" s="186" t="str">
        <f>Lifesaving!B31</f>
        <v>12a</v>
      </c>
      <c r="AE71" s="183" t="str">
        <f>Lifesaving!C31</f>
        <v>Recover a 10-pound weight in 8 to 10 feet of water using a feet first surface dive.</v>
      </c>
      <c r="AF71" s="187" t="str">
        <f>IF(Lifesaving!W31="","",Lifesaving!W31)</f>
        <v/>
      </c>
      <c r="AG71" s="66"/>
      <c r="AH71" s="66"/>
      <c r="AI71" s="291"/>
      <c r="AJ71" s="290"/>
      <c r="AK71" s="292"/>
      <c r="AL71" s="66"/>
      <c r="AM71" s="66"/>
      <c r="AQ71" s="66"/>
    </row>
    <row r="72" spans="4:43" x14ac:dyDescent="0.15">
      <c r="D72" s="66"/>
      <c r="H72" s="66"/>
      <c r="I72" s="66"/>
      <c r="N72" s="66"/>
      <c r="O72" s="313"/>
      <c r="P72" s="315"/>
      <c r="Q72" s="314"/>
      <c r="R72" s="66"/>
      <c r="S72" s="66"/>
      <c r="T72" s="313"/>
      <c r="U72" s="315"/>
      <c r="V72" s="314"/>
      <c r="W72" s="66"/>
      <c r="X72" s="66"/>
      <c r="AB72" s="66"/>
      <c r="AC72" s="66"/>
      <c r="AD72" s="186" t="str">
        <f>Lifesaving!B32</f>
        <v>12b</v>
      </c>
      <c r="AE72" s="183" t="str">
        <f>Lifesaving!C32</f>
        <v>Repeat 12a using a headfirst surface dive.</v>
      </c>
      <c r="AF72" s="187" t="str">
        <f>IF(Lifesaving!W32="","",Lifesaving!W32)</f>
        <v/>
      </c>
      <c r="AG72" s="66"/>
      <c r="AH72" s="66"/>
      <c r="AI72" s="291"/>
      <c r="AJ72" s="290"/>
      <c r="AK72" s="292"/>
      <c r="AL72" s="66"/>
      <c r="AM72" s="66"/>
      <c r="AQ72" s="66"/>
    </row>
    <row r="73" spans="4:43" x14ac:dyDescent="0.15">
      <c r="D73" s="66"/>
      <c r="H73" s="66"/>
      <c r="I73" s="66"/>
      <c r="N73" s="66"/>
      <c r="O73" s="313" t="str">
        <f>Cooking!B42</f>
        <v>d</v>
      </c>
      <c r="P73" s="315" t="str">
        <f>Cooking!C42</f>
        <v>In the outdoors, cook one of the meals you planned in requirement 6.  Use either a Dutch oven OR a foil pack OR kabobs.  Serve this meal to your patrol or other group of youth.</v>
      </c>
      <c r="Q73" s="314" t="str">
        <f>IF(Cooking!W42="","",Cooking!W42)</f>
        <v/>
      </c>
      <c r="R73" s="66"/>
      <c r="S73" s="66"/>
      <c r="T73" s="313"/>
      <c r="U73" s="315"/>
      <c r="V73" s="314"/>
      <c r="W73" s="66"/>
      <c r="X73" s="66"/>
      <c r="AB73" s="66"/>
      <c r="AC73" s="66"/>
      <c r="AD73" s="186" t="str">
        <f>Lifesaving!B33</f>
        <v>13a</v>
      </c>
      <c r="AE73" s="183" t="str">
        <f>Lifesaving!C33</f>
        <v>Describe how to recognize the need for rescue breathing and CPR.</v>
      </c>
      <c r="AF73" s="187" t="str">
        <f>IF(Lifesaving!W33="","",Lifesaving!W33)</f>
        <v/>
      </c>
      <c r="AG73" s="66"/>
      <c r="AH73" s="66"/>
      <c r="AI73" s="291"/>
      <c r="AJ73" s="290"/>
      <c r="AK73" s="292"/>
      <c r="AL73" s="66"/>
      <c r="AM73" s="66"/>
      <c r="AQ73" s="66"/>
    </row>
    <row r="74" spans="4:43" x14ac:dyDescent="0.15">
      <c r="D74" s="66"/>
      <c r="H74" s="66"/>
      <c r="I74" s="66"/>
      <c r="N74" s="66"/>
      <c r="O74" s="313"/>
      <c r="P74" s="315"/>
      <c r="Q74" s="314"/>
      <c r="R74" s="66"/>
      <c r="S74" s="66"/>
      <c r="W74" s="66"/>
      <c r="X74" s="66"/>
      <c r="AB74" s="66"/>
      <c r="AC74" s="66"/>
      <c r="AD74" s="291" t="str">
        <f>Lifesaving!B34</f>
        <v>13b</v>
      </c>
      <c r="AE74" s="290" t="str">
        <f>Lifesaving!C34</f>
        <v>Demonstrate proper CPR technique for at least 3 minutes using a mannequin designed to simulate ventilations and compressions.</v>
      </c>
      <c r="AF74" s="292" t="str">
        <f>IF(Lifesaving!W34="","",Lifesaving!W34)</f>
        <v/>
      </c>
      <c r="AG74" s="66"/>
      <c r="AH74" s="66"/>
      <c r="AI74" s="186" t="str">
        <f>'Personal Management'!B46</f>
        <v>a</v>
      </c>
      <c r="AJ74" s="188" t="str">
        <f>'Personal Management'!C46</f>
        <v>Define the project. What is your goal?</v>
      </c>
      <c r="AK74" s="187" t="str">
        <f>IF('Personal Management'!W46="","",'Personal Management'!W46)</f>
        <v/>
      </c>
      <c r="AL74" s="66"/>
      <c r="AM74" s="66"/>
      <c r="AQ74" s="66"/>
    </row>
    <row r="75" spans="4:43" ht="13.5" customHeight="1" x14ac:dyDescent="0.15">
      <c r="D75" s="65"/>
      <c r="H75" s="65"/>
      <c r="I75" s="65"/>
      <c r="N75" s="65"/>
      <c r="O75" s="184" t="str">
        <f>Cooking!B43</f>
        <v>e</v>
      </c>
      <c r="P75" s="188" t="str">
        <f>Cooking!C43</f>
        <v>In the outdoors, prepare a dessert OR a snack and serve it to your patrol or other group of youth.</v>
      </c>
      <c r="Q75" s="185" t="str">
        <f>IF(Cooking!W43="","",Cooking!W43)</f>
        <v/>
      </c>
      <c r="R75" s="65"/>
      <c r="S75" s="65"/>
      <c r="W75" s="65"/>
      <c r="X75" s="65"/>
      <c r="AB75" s="65"/>
      <c r="AC75" s="65"/>
      <c r="AD75" s="291"/>
      <c r="AE75" s="290"/>
      <c r="AF75" s="292"/>
      <c r="AG75" s="65"/>
      <c r="AH75" s="65"/>
      <c r="AI75" s="291" t="str">
        <f>'Personal Management'!B47</f>
        <v>b</v>
      </c>
      <c r="AJ75" s="315" t="str">
        <f>'Personal Management'!C47</f>
        <v>Develop a timeline for your project that shows the steps you must take from beginning to completion.</v>
      </c>
      <c r="AK75" s="292" t="str">
        <f>IF('Personal Management'!W47="","",'Personal Management'!W47)</f>
        <v/>
      </c>
      <c r="AL75" s="65"/>
      <c r="AM75" s="65"/>
      <c r="AQ75" s="65"/>
    </row>
    <row r="76" spans="4:43" x14ac:dyDescent="0.15">
      <c r="D76" s="66"/>
      <c r="H76" s="66"/>
      <c r="I76" s="66"/>
      <c r="N76" s="66"/>
      <c r="O76" s="313" t="str">
        <f>Cooking!B44</f>
        <v>f</v>
      </c>
      <c r="P76" s="315" t="str">
        <f>Cooking!C44</f>
        <v>After each meal, have those you served evaluate the meal on presentation and taste, and then evaluate your own meal.  Discuss what you learned with your counselor, including any adjustments that could have improved or enhanced your meals.  Tell how better planning an preparation help ensure successful outdoor cooking.</v>
      </c>
      <c r="Q76" s="314" t="str">
        <f>IF(Cooking!W44="","",Cooking!W44)</f>
        <v/>
      </c>
      <c r="R76" s="66"/>
      <c r="S76" s="66"/>
      <c r="W76" s="66"/>
      <c r="X76" s="66"/>
      <c r="AB76" s="66"/>
      <c r="AC76" s="66"/>
      <c r="AD76" s="186" t="str">
        <f>Lifesaving!B35</f>
        <v>14a</v>
      </c>
      <c r="AE76" s="183" t="str">
        <f>Lifesaving!C35</f>
        <v>Explain the signs and symptoms of a spinal injury.</v>
      </c>
      <c r="AF76" s="187" t="str">
        <f>IF(Lifesaving!W35="","",Lifesaving!W35)</f>
        <v/>
      </c>
      <c r="AG76" s="66"/>
      <c r="AH76" s="66"/>
      <c r="AI76" s="291"/>
      <c r="AJ76" s="315"/>
      <c r="AK76" s="292"/>
      <c r="AL76" s="66"/>
      <c r="AM76" s="66"/>
      <c r="AQ76" s="66"/>
    </row>
    <row r="77" spans="4:43" x14ac:dyDescent="0.15">
      <c r="D77" s="66"/>
      <c r="H77" s="66"/>
      <c r="I77" s="66"/>
      <c r="N77" s="98"/>
      <c r="O77" s="313"/>
      <c r="P77" s="315"/>
      <c r="Q77" s="314"/>
      <c r="R77" s="98"/>
      <c r="S77" s="98"/>
      <c r="W77" s="98"/>
      <c r="X77" s="98"/>
      <c r="AB77" s="98"/>
      <c r="AC77" s="98"/>
      <c r="AD77" s="186" t="str">
        <f>Lifesaving!B36</f>
        <v>14b</v>
      </c>
      <c r="AE77" s="183" t="str">
        <f>Lifesaving!C36</f>
        <v>Support a face up victim in calm, shallow water.</v>
      </c>
      <c r="AF77" s="187" t="str">
        <f>IF(Lifesaving!W36="","",Lifesaving!W36)</f>
        <v/>
      </c>
      <c r="AG77" s="98"/>
      <c r="AH77" s="98"/>
      <c r="AI77" s="186" t="str">
        <f>'Personal Management'!B48</f>
        <v>c</v>
      </c>
      <c r="AJ77" s="188" t="str">
        <f>'Personal Management'!C48</f>
        <v>Describe your project.</v>
      </c>
      <c r="AK77" s="187" t="str">
        <f>IF('Personal Management'!W48="","",'Personal Management'!W48)</f>
        <v/>
      </c>
      <c r="AL77" s="98"/>
      <c r="AM77" s="98"/>
      <c r="AQ77" s="98"/>
    </row>
    <row r="78" spans="4:43" ht="12.75" customHeight="1" x14ac:dyDescent="0.15">
      <c r="D78" s="66"/>
      <c r="H78" s="66"/>
      <c r="I78" s="66"/>
      <c r="N78" s="98"/>
      <c r="O78" s="313"/>
      <c r="P78" s="315"/>
      <c r="Q78" s="314"/>
      <c r="R78" s="98"/>
      <c r="S78" s="98"/>
      <c r="W78" s="98"/>
      <c r="X78" s="98"/>
      <c r="AB78" s="98"/>
      <c r="AC78" s="98"/>
      <c r="AD78" s="186" t="str">
        <f>Lifesaving!B37</f>
        <v>14c</v>
      </c>
      <c r="AE78" s="183" t="str">
        <f>Lifesaving!C37</f>
        <v>Turn a subject from a facedown to a face up position while maintaining support.</v>
      </c>
      <c r="AF78" s="187" t="str">
        <f>IF(Lifesaving!W37="","",Lifesaving!W37)</f>
        <v/>
      </c>
      <c r="AG78" s="98"/>
      <c r="AH78" s="98"/>
      <c r="AI78" s="186" t="str">
        <f>'Personal Management'!B49</f>
        <v>d</v>
      </c>
      <c r="AJ78" s="188" t="str">
        <f>'Personal Management'!C49</f>
        <v>Develop a list of resources. Identify how these resources will help you achieve your goal.</v>
      </c>
      <c r="AK78" s="187" t="str">
        <f>IF('Personal Management'!W49="","",'Personal Management'!W49)</f>
        <v/>
      </c>
      <c r="AL78" s="98"/>
      <c r="AM78" s="98"/>
      <c r="AQ78" s="98"/>
    </row>
    <row r="79" spans="4:43" x14ac:dyDescent="0.15">
      <c r="D79" s="65"/>
      <c r="H79" s="65"/>
      <c r="I79" s="65"/>
      <c r="N79" s="98"/>
      <c r="O79" s="313"/>
      <c r="P79" s="315"/>
      <c r="Q79" s="314"/>
      <c r="R79" s="98"/>
      <c r="S79" s="98"/>
      <c r="W79" s="98"/>
      <c r="X79" s="98"/>
      <c r="AB79" s="98"/>
      <c r="AC79" s="98"/>
      <c r="AD79" s="291">
        <f>Lifesaving!B38</f>
        <v>15</v>
      </c>
      <c r="AE79" s="290" t="str">
        <f>Lifesaving!C38</f>
        <v>Show that you know first aid for other injuries or illnesses that could occur while swimming or boating, including hypothermia, heat reactions, muscle cramps, sunburn, stings, and hyperventilation.</v>
      </c>
      <c r="AF79" s="292" t="str">
        <f>IF(Lifesaving!W38="","",Lifesaving!W38)</f>
        <v/>
      </c>
      <c r="AG79" s="98"/>
      <c r="AH79" s="98"/>
      <c r="AI79" s="186" t="str">
        <f>'Personal Management'!B50</f>
        <v>e</v>
      </c>
      <c r="AJ79" s="188" t="str">
        <f>'Personal Management'!C50</f>
        <v>Develop a budget for your project.</v>
      </c>
      <c r="AK79" s="187" t="str">
        <f>IF('Personal Management'!W50="","",'Personal Management'!W50)</f>
        <v/>
      </c>
      <c r="AL79" s="98"/>
      <c r="AM79" s="98"/>
      <c r="AQ79" s="98"/>
    </row>
    <row r="80" spans="4:43" ht="12.75" customHeight="1" x14ac:dyDescent="0.15">
      <c r="D80" s="66"/>
      <c r="H80" s="66"/>
      <c r="I80" s="66"/>
      <c r="N80" s="98"/>
      <c r="O80" s="184" t="str">
        <f>Cooking!B45</f>
        <v>g</v>
      </c>
      <c r="P80" s="183" t="str">
        <f>Cooking!C45</f>
        <v>Explain how you kept foods safe and free from cross-contamination.</v>
      </c>
      <c r="Q80" s="185" t="str">
        <f>IF(Cooking!W45="","",Cooking!W45)</f>
        <v/>
      </c>
      <c r="S80" s="98"/>
      <c r="W80" s="98"/>
      <c r="X80" s="98"/>
      <c r="AB80" s="98"/>
      <c r="AC80" s="98"/>
      <c r="AD80" s="291"/>
      <c r="AE80" s="290"/>
      <c r="AF80" s="292"/>
      <c r="AG80" s="98"/>
      <c r="AH80" s="98"/>
      <c r="AI80" s="186" t="str">
        <f>'Personal Management'!B51</f>
        <v>10a</v>
      </c>
      <c r="AJ80" s="183" t="str">
        <f>'Personal Management'!C51</f>
        <v>Choose a career you might want to enter after high school or college graduation.</v>
      </c>
      <c r="AK80" s="187" t="str">
        <f>IF('Personal Management'!W51="","",'Personal Management'!W51)</f>
        <v/>
      </c>
      <c r="AL80" s="98"/>
      <c r="AM80" s="98"/>
      <c r="AQ80" s="98"/>
    </row>
    <row r="81" spans="1:43" ht="12.75" customHeight="1" x14ac:dyDescent="0.15">
      <c r="D81" s="66"/>
      <c r="H81" s="66"/>
      <c r="I81" s="66"/>
      <c r="N81" s="98"/>
      <c r="O81" s="313">
        <f>Cooking!B46</f>
        <v>7</v>
      </c>
      <c r="P81" s="290" t="str">
        <f>Cooking!C46</f>
        <v>Using the current USDA nutrition model, plan a menu for trail hiking or backpacking that includes one breakfast, one lunch, one dinner, and one snack. These meals must not require refrigeration and are to be consumed by three to five people (including you).  List the equipment and utensils needed to prepare and serve these meals, then do the following:</v>
      </c>
      <c r="Q81" s="314" t="str">
        <f>IF(Cooking!W46="","",Cooking!W46)</f>
        <v/>
      </c>
      <c r="S81" s="98"/>
      <c r="W81" s="98"/>
      <c r="X81" s="98"/>
      <c r="AB81" s="98"/>
      <c r="AC81" s="98"/>
      <c r="AD81" s="291"/>
      <c r="AE81" s="290"/>
      <c r="AF81" s="292"/>
      <c r="AG81" s="98"/>
      <c r="AH81" s="98"/>
      <c r="AI81" s="291" t="str">
        <f>'Personal Management'!B52</f>
        <v>10b</v>
      </c>
      <c r="AJ81" s="290" t="str">
        <f>'Personal Management'!C52</f>
        <v>Research your anticipated career and discuss with your merit badge counselor what you have learned about qualifications such as education, skills, and experience.</v>
      </c>
      <c r="AK81" s="292" t="str">
        <f>IF('Personal Management'!W52="","",'Personal Management'!W52)</f>
        <v/>
      </c>
      <c r="AL81" s="98"/>
      <c r="AM81" s="98"/>
      <c r="AQ81" s="98"/>
    </row>
    <row r="82" spans="1:43" ht="12.75" customHeight="1" x14ac:dyDescent="0.15">
      <c r="D82" s="66"/>
      <c r="H82" s="66"/>
      <c r="I82" s="66"/>
      <c r="N82" s="66"/>
      <c r="O82" s="313"/>
      <c r="P82" s="290"/>
      <c r="Q82" s="314"/>
      <c r="R82" s="66"/>
      <c r="S82" s="66"/>
      <c r="W82" s="66"/>
      <c r="X82" s="66"/>
      <c r="AB82" s="66"/>
      <c r="AC82" s="66"/>
      <c r="AG82" s="66"/>
      <c r="AH82" s="66"/>
      <c r="AI82" s="291"/>
      <c r="AJ82" s="290"/>
      <c r="AK82" s="292"/>
      <c r="AL82" s="66"/>
      <c r="AM82" s="66"/>
      <c r="AQ82" s="66"/>
    </row>
    <row r="83" spans="1:43" ht="12.75" customHeight="1" x14ac:dyDescent="0.15">
      <c r="D83" s="66"/>
      <c r="H83" s="66"/>
      <c r="I83" s="66"/>
      <c r="N83" s="66"/>
      <c r="O83" s="313"/>
      <c r="P83" s="290"/>
      <c r="Q83" s="314"/>
      <c r="R83" s="66"/>
      <c r="S83" s="66"/>
      <c r="W83" s="66"/>
      <c r="X83" s="66"/>
      <c r="AB83" s="66"/>
      <c r="AC83" s="66"/>
      <c r="AG83" s="66"/>
      <c r="AH83" s="66"/>
      <c r="AL83" s="66"/>
      <c r="AM83" s="66"/>
      <c r="AQ83" s="66"/>
    </row>
    <row r="84" spans="1:43" x14ac:dyDescent="0.15">
      <c r="D84" s="66"/>
      <c r="H84" s="66"/>
      <c r="I84" s="66"/>
      <c r="N84" s="66"/>
      <c r="O84" s="313"/>
      <c r="P84" s="290"/>
      <c r="Q84" s="314"/>
      <c r="R84" s="66"/>
      <c r="S84" s="66"/>
      <c r="W84" s="66"/>
      <c r="X84" s="66"/>
      <c r="AB84" s="66"/>
      <c r="AC84" s="66"/>
      <c r="AG84" s="66"/>
      <c r="AH84" s="66"/>
      <c r="AL84" s="66"/>
      <c r="AM84" s="66"/>
      <c r="AQ84" s="66"/>
    </row>
    <row r="85" spans="1:43" ht="12.75" customHeight="1" x14ac:dyDescent="0.15">
      <c r="A85" s="293" t="e">
        <f ca="1">A1</f>
        <v>#VALUE!</v>
      </c>
      <c r="B85" s="293"/>
      <c r="C85" s="293"/>
      <c r="D85" s="81"/>
      <c r="E85" s="299" t="str">
        <f>B7</f>
        <v>Citizenship in the Community</v>
      </c>
      <c r="F85" s="299"/>
      <c r="G85" s="299"/>
      <c r="H85" s="81"/>
      <c r="I85" s="81"/>
      <c r="J85" s="299" t="str">
        <f>B10</f>
        <v>Communication</v>
      </c>
      <c r="K85" s="299"/>
      <c r="L85" s="299"/>
      <c r="N85" s="81"/>
      <c r="O85" s="299" t="str">
        <f>CONCATENATE(B11, " (cont.)")</f>
        <v>Cooking (cont.)</v>
      </c>
      <c r="P85" s="299"/>
      <c r="Q85" s="299"/>
      <c r="R85" s="81"/>
      <c r="S85" s="81"/>
      <c r="T85" s="299" t="str">
        <f>B14</f>
        <v>Environmental Science</v>
      </c>
      <c r="U85" s="299"/>
      <c r="V85" s="299"/>
      <c r="W85" s="81"/>
      <c r="X85" s="81"/>
      <c r="Y85" s="299" t="str">
        <f>B16</f>
        <v>First Aid</v>
      </c>
      <c r="Z85" s="299"/>
      <c r="AA85" s="299"/>
      <c r="AB85" s="81"/>
      <c r="AC85" s="81"/>
      <c r="AD85" s="299" t="str">
        <f>B19</f>
        <v>Personal Fitness</v>
      </c>
      <c r="AE85" s="299"/>
      <c r="AF85" s="299"/>
      <c r="AG85" s="81"/>
      <c r="AH85" s="81"/>
      <c r="AI85" s="299" t="str">
        <f>B21</f>
        <v>Sustainability</v>
      </c>
      <c r="AJ85" s="299"/>
      <c r="AK85" s="299"/>
      <c r="AL85" s="81"/>
      <c r="AM85" s="81"/>
      <c r="AQ85" s="81"/>
    </row>
    <row r="86" spans="1:43" ht="12.75" customHeight="1" x14ac:dyDescent="0.15">
      <c r="A86" s="293"/>
      <c r="B86" s="293"/>
      <c r="C86" s="293"/>
      <c r="D86" s="66"/>
      <c r="E86" s="299"/>
      <c r="F86" s="299"/>
      <c r="G86" s="299"/>
      <c r="H86" s="66"/>
      <c r="I86" s="66"/>
      <c r="J86" s="299"/>
      <c r="K86" s="299"/>
      <c r="L86" s="299"/>
      <c r="N86" s="66"/>
      <c r="O86" s="299"/>
      <c r="P86" s="299"/>
      <c r="Q86" s="299"/>
      <c r="R86" s="66"/>
      <c r="S86" s="66"/>
      <c r="T86" s="299"/>
      <c r="U86" s="299"/>
      <c r="V86" s="299"/>
      <c r="W86" s="66"/>
      <c r="X86" s="66"/>
      <c r="Y86" s="299"/>
      <c r="Z86" s="299"/>
      <c r="AA86" s="299"/>
      <c r="AB86" s="66"/>
      <c r="AC86" s="66"/>
      <c r="AD86" s="299"/>
      <c r="AE86" s="299"/>
      <c r="AF86" s="299"/>
      <c r="AG86" s="66"/>
      <c r="AH86" s="66"/>
      <c r="AI86" s="299"/>
      <c r="AJ86" s="299"/>
      <c r="AK86" s="299"/>
      <c r="AL86" s="66"/>
      <c r="AM86" s="66"/>
      <c r="AQ86" s="66"/>
    </row>
    <row r="87" spans="1:43" x14ac:dyDescent="0.15">
      <c r="D87" s="66"/>
      <c r="E87" s="297">
        <f>'Citizenship in the Community'!B3</f>
        <v>1</v>
      </c>
      <c r="F87" s="296" t="str">
        <f>'Citizenship in the Community'!C3</f>
        <v>Discuss with your counselor what citizenship in the community means and what it takes to be a good citizen in your community.  Discuss the rights, duties, and obligations of citizenship, and explain how you can demonstrate good citizenship in your community, Scouting unit, place of worship, or school.</v>
      </c>
      <c r="G87" s="298" t="str">
        <f>IF('Citizenship in the Community'!W3="", "", 'Citizenship in the Community'!W3)</f>
        <v/>
      </c>
      <c r="H87" s="66"/>
      <c r="I87" s="66"/>
      <c r="J87" s="186">
        <f>Communication!B3</f>
        <v>1</v>
      </c>
      <c r="K87" s="195" t="str">
        <f>Communication!C3</f>
        <v>Do ONE</v>
      </c>
      <c r="L87" s="187" t="str">
        <f>IF(Communication!W3="","",Communication!W3)</f>
        <v/>
      </c>
      <c r="N87" s="66"/>
      <c r="O87" s="313" t="str">
        <f>Cooking!B47</f>
        <v>a</v>
      </c>
      <c r="P87" s="290" t="str">
        <f>Cooking!C47</f>
        <v>Create a shopping list for your meals, showing the amount of food needed to prepare and serve each meal, and the cost for each meal.</v>
      </c>
      <c r="Q87" s="314" t="str">
        <f>IF(Cooking!W47="","",Cooking!W47)</f>
        <v/>
      </c>
      <c r="R87" s="66"/>
      <c r="S87" s="66"/>
      <c r="T87" s="313">
        <f>'Environmental Science'!B3</f>
        <v>1</v>
      </c>
      <c r="U87" s="290" t="str">
        <f>'Environmental Science'!C3</f>
        <v>Make a timeline of the history of environmental science in America.  Identify the contribution made by the Boy Scouts of America to environmental science.  Include dates, names of people or organizations, and important events.</v>
      </c>
      <c r="V87" s="314" t="str">
        <f>IF('Environmental Science'!W3="","",'Environmental Science'!W3)</f>
        <v/>
      </c>
      <c r="W87" s="66"/>
      <c r="X87" s="66"/>
      <c r="Y87" s="313">
        <f>'First Aid'!B3</f>
        <v>1</v>
      </c>
      <c r="Z87" s="290" t="str">
        <f>'First Aid'!C3</f>
        <v>Satisfy your counselor that you have current knowledge of all first-aid requirements for Tenderfoot, Second Class, and First Class ranks.</v>
      </c>
      <c r="AA87" s="314" t="str">
        <f>IF('First Aid'!W3="","",'First Aid'!W3)</f>
        <v/>
      </c>
      <c r="AB87" s="66"/>
      <c r="AC87" s="66"/>
      <c r="AD87" s="291" t="str">
        <f>'Personal Fitness'!B3</f>
        <v>1a</v>
      </c>
      <c r="AE87" s="290" t="str">
        <f>'Personal Fitness'!C3</f>
        <v>Before completing requirements 2 through 9, have your health-care practitioner give you a physical examination, using the Scout medical examination form. Describe the examination. Tell what questions the doctor asked about your health. Tell what health or medical recommendations the doctor made and report what you have done in response to the recommendations. Explain the following:</v>
      </c>
      <c r="AF87" s="292" t="str">
        <f>IF('Personal Fitness'!W3="","",'Personal Fitness'!W3)</f>
        <v/>
      </c>
      <c r="AG87" s="66"/>
      <c r="AH87" s="66"/>
      <c r="AI87" s="291">
        <f>Sustainability!B3</f>
        <v>1</v>
      </c>
      <c r="AJ87" s="290" t="str">
        <f>Sustainability!C3</f>
        <v>Before starting work on any other requirements for this merit badge, write in your own words the meaning of sustainability. Explain how you think conservation and stewardship of our natural resources relate to sustainability. Have a family meeting, and ask family members to write down what they think sustainability means. Be sure to take notes. You will need this information again for requirement 5.</v>
      </c>
      <c r="AK87" s="292" t="str">
        <f>IF(Sustainability!W3="","",Sustainability!W3)</f>
        <v/>
      </c>
      <c r="AL87" s="66"/>
      <c r="AM87" s="66"/>
      <c r="AQ87" s="66"/>
    </row>
    <row r="88" spans="1:43" ht="12.75" customHeight="1" x14ac:dyDescent="0.15">
      <c r="A88" s="176" t="str">
        <f>A4</f>
        <v>BSA</v>
      </c>
      <c r="B88" s="176"/>
      <c r="C88" s="69" t="str">
        <f t="shared" ref="C88" si="0">C4</f>
        <v>Completion</v>
      </c>
      <c r="D88" s="66"/>
      <c r="E88" s="297"/>
      <c r="F88" s="296"/>
      <c r="G88" s="298"/>
      <c r="H88" s="66"/>
      <c r="I88" s="66"/>
      <c r="J88" s="291" t="str">
        <f>Communication!B4</f>
        <v>a</v>
      </c>
      <c r="K88" s="294" t="str">
        <f>Communication!C4</f>
        <v>For one day, keep a long in which you describe your communication activities.  Keep track of the time and different ways you spend communicating, such as talking person-to-person, listening to teachers or the radio, watching television, using social media, reading books and other print media, and using any electronic communication device.  Discuss with your counselor what you log reveals about the importance of communication in your life.  Think of ways to improve your communication skills</v>
      </c>
      <c r="L88" s="292" t="str">
        <f>IF(Communication!W4="","",Communication!W4)</f>
        <v/>
      </c>
      <c r="N88" s="66"/>
      <c r="O88" s="313"/>
      <c r="P88" s="290"/>
      <c r="Q88" s="314"/>
      <c r="R88" s="66"/>
      <c r="T88" s="313"/>
      <c r="U88" s="290"/>
      <c r="V88" s="314"/>
      <c r="W88" s="66"/>
      <c r="Y88" s="313"/>
      <c r="Z88" s="290"/>
      <c r="AA88" s="314"/>
      <c r="AD88" s="291"/>
      <c r="AE88" s="290"/>
      <c r="AF88" s="292"/>
      <c r="AG88" s="66"/>
      <c r="AI88" s="291"/>
      <c r="AJ88" s="290"/>
      <c r="AK88" s="292"/>
      <c r="AL88" s="66"/>
      <c r="AQ88" s="66"/>
    </row>
    <row r="89" spans="1:43" x14ac:dyDescent="0.15">
      <c r="A89" s="179" t="str">
        <f t="shared" ref="A89:C104" si="1">A5</f>
        <v>MB#</v>
      </c>
      <c r="B89" s="179" t="str">
        <f t="shared" si="1"/>
        <v>Merit Badges                                Status</v>
      </c>
      <c r="C89" s="179"/>
      <c r="D89" s="66"/>
      <c r="E89" s="297"/>
      <c r="F89" s="296"/>
      <c r="G89" s="298"/>
      <c r="H89" s="66"/>
      <c r="I89" s="66"/>
      <c r="J89" s="291"/>
      <c r="K89" s="294"/>
      <c r="L89" s="292"/>
      <c r="N89" s="66"/>
      <c r="O89" s="313" t="str">
        <f>Cooking!B48</f>
        <v>b</v>
      </c>
      <c r="P89" s="290" t="str">
        <f>Cooking!C48</f>
        <v>Share and discuss your meal plan and shopping list with your counselor.  Your plan must include how to repackage foods for your hike or backpacking trip to eliminate as much bulk, weight, and garbage as possible.</v>
      </c>
      <c r="Q89" s="314" t="str">
        <f>IF(Cooking!W48="","",Cooking!W48)</f>
        <v/>
      </c>
      <c r="R89" s="66"/>
      <c r="T89" s="313"/>
      <c r="U89" s="290"/>
      <c r="V89" s="314"/>
      <c r="W89" s="66"/>
      <c r="Y89" s="313" t="str">
        <f>'First Aid'!B4</f>
        <v>2a</v>
      </c>
      <c r="Z89" s="290" t="str">
        <f>'First Aid'!C4</f>
        <v>Explain how you would obtain emergency medical assistance from your home, on a wilderness camping trip, and during an activity on open water.</v>
      </c>
      <c r="AA89" s="314" t="str">
        <f>IF('First Aid'!W4="","",'First Aid'!W4)</f>
        <v/>
      </c>
      <c r="AD89" s="291"/>
      <c r="AE89" s="290"/>
      <c r="AF89" s="292"/>
      <c r="AG89" s="66"/>
      <c r="AI89" s="291"/>
      <c r="AJ89" s="290"/>
      <c r="AK89" s="292"/>
      <c r="AL89" s="66"/>
      <c r="AQ89" s="66"/>
    </row>
    <row r="90" spans="1:43" x14ac:dyDescent="0.15">
      <c r="A90" s="177" t="str">
        <f t="shared" si="1"/>
        <v>001</v>
      </c>
      <c r="B90" s="177" t="str">
        <f t="shared" si="1"/>
        <v>Camping</v>
      </c>
      <c r="C90" s="177" t="str">
        <f t="shared" si="1"/>
        <v/>
      </c>
      <c r="D90" s="66"/>
      <c r="E90" s="297"/>
      <c r="F90" s="296"/>
      <c r="G90" s="298"/>
      <c r="H90" s="66"/>
      <c r="I90" s="66"/>
      <c r="J90" s="291"/>
      <c r="K90" s="294"/>
      <c r="L90" s="292"/>
      <c r="N90" s="66"/>
      <c r="O90" s="313"/>
      <c r="P90" s="290"/>
      <c r="Q90" s="314"/>
      <c r="R90" s="66"/>
      <c r="T90" s="320">
        <f>'Environmental Science'!B4</f>
        <v>2</v>
      </c>
      <c r="U90" s="174" t="str">
        <f>'Environmental Science'!C4</f>
        <v>Define the following terms:</v>
      </c>
      <c r="V90" s="185" t="str">
        <f>IF('Environmental Science'!W4="","",'Environmental Science'!W4)</f>
        <v/>
      </c>
      <c r="W90" s="66"/>
      <c r="Y90" s="313"/>
      <c r="Z90" s="290"/>
      <c r="AA90" s="314"/>
      <c r="AD90" s="291"/>
      <c r="AE90" s="290"/>
      <c r="AF90" s="292"/>
      <c r="AG90" s="66"/>
      <c r="AI90" s="291"/>
      <c r="AJ90" s="290"/>
      <c r="AK90" s="292"/>
      <c r="AL90" s="66"/>
      <c r="AQ90" s="66"/>
    </row>
    <row r="91" spans="1:43" x14ac:dyDescent="0.15">
      <c r="A91" s="177" t="str">
        <f t="shared" si="1"/>
        <v>002</v>
      </c>
      <c r="B91" s="177" t="str">
        <f t="shared" si="1"/>
        <v>Citizenship in the Community</v>
      </c>
      <c r="C91" s="177" t="str">
        <f t="shared" si="1"/>
        <v/>
      </c>
      <c r="D91" s="81"/>
      <c r="E91" s="190" t="str">
        <f>'Citizenship in the Community'!B4</f>
        <v>2a</v>
      </c>
      <c r="F91" s="189" t="str">
        <f>'Citizenship in the Community'!C4</f>
        <v>On a map of your community, locate and point out the following:</v>
      </c>
      <c r="G91" s="191" t="str">
        <f>IF('Citizenship in the Community'!W4="", "", 'Citizenship in the Community'!W4)</f>
        <v/>
      </c>
      <c r="H91" s="81"/>
      <c r="I91" s="81"/>
      <c r="J91" s="291"/>
      <c r="K91" s="294"/>
      <c r="L91" s="292"/>
      <c r="N91" s="81"/>
      <c r="O91" s="313"/>
      <c r="P91" s="290"/>
      <c r="Q91" s="314"/>
      <c r="R91" s="81"/>
      <c r="T91" s="321"/>
      <c r="U91" s="174" t="str">
        <f>'Environmental Science'!C5</f>
        <v>• Population</v>
      </c>
      <c r="V91" s="185" t="str">
        <f>IF('Environmental Science'!W5="","",'Environmental Science'!W5)</f>
        <v/>
      </c>
      <c r="W91" s="81"/>
      <c r="Y91" s="313" t="str">
        <f>'First Aid'!B5</f>
        <v>2b</v>
      </c>
      <c r="Z91" s="290" t="str">
        <f>'First Aid'!C5</f>
        <v>Define the term triage. Explain the steps necessary to assess and handle a medical emergency until help arrives.</v>
      </c>
      <c r="AA91" s="314" t="str">
        <f>IF('First Aid'!W5="","",'First Aid'!W5)</f>
        <v/>
      </c>
      <c r="AD91" s="291"/>
      <c r="AE91" s="290"/>
      <c r="AF91" s="292"/>
      <c r="AG91" s="81"/>
      <c r="AI91" s="291"/>
      <c r="AJ91" s="290"/>
      <c r="AK91" s="292"/>
      <c r="AL91" s="81"/>
      <c r="AQ91" s="81"/>
    </row>
    <row r="92" spans="1:43" x14ac:dyDescent="0.15">
      <c r="A92" s="177" t="str">
        <f t="shared" si="1"/>
        <v>003</v>
      </c>
      <c r="B92" s="177" t="str">
        <f t="shared" si="1"/>
        <v>Citizenship in the Nation</v>
      </c>
      <c r="C92" s="177" t="str">
        <f t="shared" si="1"/>
        <v/>
      </c>
      <c r="D92" s="66"/>
      <c r="E92" s="297">
        <f>'Citizenship in the Community'!B5</f>
        <v>1</v>
      </c>
      <c r="F92" s="296" t="str">
        <f>'Citizenship in the Community'!C5</f>
        <v>Chief government buildings such as your city hall, county courthouse, and public works/services facility</v>
      </c>
      <c r="G92" s="298" t="str">
        <f>IF('Citizenship in the Community'!W5="", "", 'Citizenship in the Community'!W5)</f>
        <v/>
      </c>
      <c r="H92" s="66"/>
      <c r="I92" s="66"/>
      <c r="J92" s="291"/>
      <c r="K92" s="294"/>
      <c r="L92" s="292"/>
      <c r="M92" s="98"/>
      <c r="N92" s="66"/>
      <c r="O92" s="313" t="str">
        <f>Cooking!B49</f>
        <v>c</v>
      </c>
      <c r="P92" s="290" t="str">
        <f>Cooking!C49</f>
        <v>While on a trail hike or backpacking trip, prepare and serve two meals and a snack from the menu planned for requirement 7.  At least one of those meals must be cooked over a fire, or an approved trail stove.</v>
      </c>
      <c r="Q92" s="314" t="str">
        <f>IF(Cooking!W49="","",Cooking!W49)</f>
        <v/>
      </c>
      <c r="R92" s="66"/>
      <c r="T92" s="321"/>
      <c r="U92" s="174" t="str">
        <f>'Environmental Science'!C6</f>
        <v>• Community</v>
      </c>
      <c r="V92" s="185" t="str">
        <f>IF('Environmental Science'!W6="","",'Environmental Science'!W6)</f>
        <v/>
      </c>
      <c r="W92" s="66"/>
      <c r="Y92" s="313"/>
      <c r="Z92" s="290"/>
      <c r="AA92" s="314"/>
      <c r="AD92" s="186" t="str">
        <f>'Personal Fitness'!B4</f>
        <v>i</v>
      </c>
      <c r="AE92" s="188" t="str">
        <f>'Personal Fitness'!C4</f>
        <v>Why physical exams are important.</v>
      </c>
      <c r="AF92" s="187" t="str">
        <f>IF('Personal Fitness'!W4="","",'Personal Fitness'!W4)</f>
        <v/>
      </c>
      <c r="AG92" s="66"/>
      <c r="AI92" s="186">
        <f>Sustainability!B4</f>
        <v>2</v>
      </c>
      <c r="AJ92" s="183" t="str">
        <f>Sustainability!C4</f>
        <v>Do A and either B OR C of the following:</v>
      </c>
      <c r="AK92" s="187" t="str">
        <f>IF(Sustainability!W4="","",Sustainability!W4)</f>
        <v/>
      </c>
      <c r="AL92" s="66"/>
      <c r="AQ92" s="66"/>
    </row>
    <row r="93" spans="1:43" x14ac:dyDescent="0.15">
      <c r="A93" s="177" t="str">
        <f t="shared" si="1"/>
        <v>004</v>
      </c>
      <c r="B93" s="177" t="str">
        <f t="shared" si="1"/>
        <v>Citizenship in the World</v>
      </c>
      <c r="C93" s="177" t="str">
        <f t="shared" si="1"/>
        <v/>
      </c>
      <c r="D93" s="66"/>
      <c r="E93" s="297"/>
      <c r="F93" s="296"/>
      <c r="G93" s="298"/>
      <c r="H93" s="66"/>
      <c r="I93" s="66"/>
      <c r="J93" s="291"/>
      <c r="K93" s="294"/>
      <c r="L93" s="292"/>
      <c r="M93" s="98"/>
      <c r="N93" s="66"/>
      <c r="O93" s="313"/>
      <c r="P93" s="290"/>
      <c r="Q93" s="314"/>
      <c r="R93" s="66"/>
      <c r="T93" s="321"/>
      <c r="U93" s="174" t="str">
        <f>'Environmental Science'!C7</f>
        <v>• Ecosystem</v>
      </c>
      <c r="V93" s="185" t="str">
        <f>IF('Environmental Science'!W7="","",'Environmental Science'!W7)</f>
        <v/>
      </c>
      <c r="W93" s="66"/>
      <c r="Y93" s="184" t="str">
        <f>'First Aid'!B6</f>
        <v>2c</v>
      </c>
      <c r="Z93" s="183" t="str">
        <f>'First Aid'!C6</f>
        <v>Explain the standard precautions as applied to blood borne pathogens.</v>
      </c>
      <c r="AA93" s="185" t="str">
        <f>IF('First Aid'!W6="","",'First Aid'!W6)</f>
        <v/>
      </c>
      <c r="AD93" s="291" t="str">
        <f>'Personal Fitness'!B5</f>
        <v>ii</v>
      </c>
      <c r="AE93" s="315" t="str">
        <f>'Personal Fitness'!C5</f>
        <v>Why preventive habits (such as exercising regularly) are important in maintaining good health, and how the use of tobacco products, alcohol, and other harmful substances can negatively affect your personal fitness.</v>
      </c>
      <c r="AF93" s="292" t="str">
        <f>IF('Personal Fitness'!W5="","",'Personal Fitness'!W5)</f>
        <v/>
      </c>
      <c r="AG93" s="66"/>
      <c r="AI93" s="186"/>
      <c r="AJ93" s="183" t="str">
        <f>Sustainability!C5</f>
        <v>Water</v>
      </c>
      <c r="AK93" s="187" t="str">
        <f>IF(Sustainability!W5="","",Sustainability!W5)</f>
        <v/>
      </c>
      <c r="AL93" s="66"/>
      <c r="AQ93" s="66"/>
    </row>
    <row r="94" spans="1:43" x14ac:dyDescent="0.15">
      <c r="A94" s="177" t="str">
        <f t="shared" si="1"/>
        <v>005</v>
      </c>
      <c r="B94" s="177" t="str">
        <f t="shared" si="1"/>
        <v>Communication</v>
      </c>
      <c r="C94" s="177" t="str">
        <f t="shared" si="1"/>
        <v/>
      </c>
      <c r="D94" s="66"/>
      <c r="E94" s="190">
        <f>'Citizenship in the Community'!B6</f>
        <v>2</v>
      </c>
      <c r="F94" s="189" t="str">
        <f>'Citizenship in the Community'!C6</f>
        <v>Fire station, police station, and hospital nearest your home</v>
      </c>
      <c r="G94" s="191" t="str">
        <f>IF('Citizenship in the Community'!W6="", "", 'Citizenship in the Community'!W6)</f>
        <v/>
      </c>
      <c r="H94" s="66"/>
      <c r="I94" s="66"/>
      <c r="J94" s="291" t="str">
        <f>Communication!B5</f>
        <v>b</v>
      </c>
      <c r="K94" s="294" t="str">
        <f>Communication!C5</f>
        <v>For three days, keep a journal of your listening experience.  Identify one example of each of the following, and discuss with your counselor when you have listened to:
1) Obtain information
2) be persuaded
3) Appreciate or enjoy something
4) Understand someone's feelings</v>
      </c>
      <c r="L94" s="292" t="str">
        <f>IF(Communication!W5="","",Communication!W5)</f>
        <v/>
      </c>
      <c r="N94" s="66"/>
      <c r="O94" s="313"/>
      <c r="P94" s="290"/>
      <c r="Q94" s="314"/>
      <c r="R94" s="66"/>
      <c r="T94" s="321"/>
      <c r="U94" s="174" t="str">
        <f>'Environmental Science'!C8</f>
        <v>• Biosphere</v>
      </c>
      <c r="V94" s="185" t="str">
        <f>IF('Environmental Science'!W8="","",'Environmental Science'!W8)</f>
        <v/>
      </c>
      <c r="W94" s="66"/>
      <c r="Y94" s="184" t="str">
        <f>'First Aid'!B7</f>
        <v>2d</v>
      </c>
      <c r="Z94" s="183" t="str">
        <f>'First Aid'!C7</f>
        <v>Prepare a first-aid kit for your home. Display and discuss its contents with your counselor.</v>
      </c>
      <c r="AA94" s="185" t="str">
        <f>IF('First Aid'!W7="","",'First Aid'!W7)</f>
        <v/>
      </c>
      <c r="AD94" s="291"/>
      <c r="AE94" s="315"/>
      <c r="AF94" s="292"/>
      <c r="AG94" s="66"/>
      <c r="AI94" s="291" t="str">
        <f>Sustainability!B6</f>
        <v>A</v>
      </c>
      <c r="AJ94" s="315" t="str">
        <f>Sustainability!C6</f>
        <v>Develop and implement a plan that attempts to reduce your family's water usage. As a family, discuss water usage. To aid in your discussion, if past water bills are available you may choose to examine a few. As a family, choose three ways to help reduce water consumption. Implement those ideas for one month. Share what you learn with your counselor, and tell how you think your plan affected your family's water usage.</v>
      </c>
      <c r="AK94" s="292" t="str">
        <f>IF(Sustainability!W6="","",Sustainability!W6)</f>
        <v/>
      </c>
      <c r="AL94" s="66"/>
      <c r="AQ94" s="66"/>
    </row>
    <row r="95" spans="1:43" x14ac:dyDescent="0.15">
      <c r="A95" s="177" t="str">
        <f t="shared" si="1"/>
        <v xml:space="preserve"> </v>
      </c>
      <c r="B95" s="177" t="str">
        <f t="shared" si="1"/>
        <v>Cooking</v>
      </c>
      <c r="C95" s="177" t="str">
        <f t="shared" si="1"/>
        <v/>
      </c>
      <c r="D95" s="66"/>
      <c r="E95" s="190">
        <f>'Citizenship in the Community'!B7</f>
        <v>3</v>
      </c>
      <c r="F95" s="189" t="str">
        <f>'Citizenship in the Community'!C7</f>
        <v>Historical or other interesting points</v>
      </c>
      <c r="G95" s="191" t="str">
        <f>IF('Citizenship in the Community'!W7="", "", 'Citizenship in the Community'!W7)</f>
        <v/>
      </c>
      <c r="H95" s="66"/>
      <c r="I95" s="66"/>
      <c r="J95" s="291"/>
      <c r="K95" s="294"/>
      <c r="L95" s="292"/>
      <c r="N95" s="66"/>
      <c r="O95" s="313" t="str">
        <f>Cooking!B50</f>
        <v>d</v>
      </c>
      <c r="P95" s="290" t="str">
        <f>Cooking!C50</f>
        <v>For each meal prepared in requirement 7c, use safe food-handling practices. Explain how you kept foods safe and free from cross-contamination.  Clean up equipment, utensils, and the site thoroughly after each meal.  Properly dispose of dishwater, and pack out all garbage.</v>
      </c>
      <c r="Q95" s="314" t="str">
        <f>IF(Cooking!W50="","",Cooking!W50)</f>
        <v/>
      </c>
      <c r="R95" s="66"/>
      <c r="T95" s="321"/>
      <c r="U95" s="174" t="str">
        <f>'Environmental Science'!C9</f>
        <v>• Symbiosis</v>
      </c>
      <c r="V95" s="185" t="str">
        <f>IF('Environmental Science'!W9="","",'Environmental Science'!W9)</f>
        <v/>
      </c>
      <c r="W95" s="66"/>
      <c r="Y95" s="313" t="str">
        <f>'First Aid'!B8</f>
        <v>3a</v>
      </c>
      <c r="Z95" s="290" t="str">
        <f>'First Aid'!C8</f>
        <v>Explain what action you should take for someone who shows signals of shock, for someone who shows signals of a heart attack, and for someone who shows signals of stroke.</v>
      </c>
      <c r="AA95" s="314" t="str">
        <f>IF('First Aid'!W8="","",'First Aid'!W8)</f>
        <v/>
      </c>
      <c r="AD95" s="291"/>
      <c r="AE95" s="315"/>
      <c r="AF95" s="292"/>
      <c r="AG95" s="66"/>
      <c r="AI95" s="291"/>
      <c r="AJ95" s="315"/>
      <c r="AK95" s="292"/>
      <c r="AL95" s="66"/>
      <c r="AQ95" s="66"/>
    </row>
    <row r="96" spans="1:43" x14ac:dyDescent="0.15">
      <c r="A96" s="177" t="str">
        <f t="shared" si="1"/>
        <v>039</v>
      </c>
      <c r="B96" s="177" t="str">
        <f t="shared" si="1"/>
        <v>Cycling</v>
      </c>
      <c r="C96" s="177" t="str">
        <f t="shared" si="1"/>
        <v/>
      </c>
      <c r="D96" s="66"/>
      <c r="E96" s="297" t="str">
        <f>'Citizenship in the Community'!B8</f>
        <v>2b</v>
      </c>
      <c r="F96" s="296" t="str">
        <f>'Citizenship in the Community'!C8</f>
        <v>Chart the organization of your local or state government.  Show the top offices and tell whether they are elected or appointed.</v>
      </c>
      <c r="G96" s="298" t="str">
        <f>IF('Citizenship in the Community'!W8="", "", 'Citizenship in the Community'!W8)</f>
        <v/>
      </c>
      <c r="H96" s="66"/>
      <c r="I96" s="66"/>
      <c r="J96" s="291"/>
      <c r="K96" s="294"/>
      <c r="L96" s="292"/>
      <c r="N96" s="66"/>
      <c r="O96" s="313"/>
      <c r="P96" s="290"/>
      <c r="Q96" s="314"/>
      <c r="R96" s="66"/>
      <c r="T96" s="321"/>
      <c r="U96" s="174" t="str">
        <f>'Environmental Science'!C10</f>
        <v>• Niche</v>
      </c>
      <c r="V96" s="185" t="str">
        <f>IF('Environmental Science'!W10="","",'Environmental Science'!W10)</f>
        <v/>
      </c>
      <c r="W96" s="66"/>
      <c r="Y96" s="313"/>
      <c r="Z96" s="290"/>
      <c r="AA96" s="314"/>
      <c r="AD96" s="186" t="str">
        <f>'Personal Fitness'!B6</f>
        <v>iii</v>
      </c>
      <c r="AE96" s="188" t="str">
        <f>'Personal Fitness'!C6</f>
        <v>Diseases that can be prevented and how.</v>
      </c>
      <c r="AF96" s="187" t="str">
        <f>IF('Personal Fitness'!W6="","",'Personal Fitness'!W6)</f>
        <v/>
      </c>
      <c r="AG96" s="66"/>
      <c r="AI96" s="291"/>
      <c r="AJ96" s="315"/>
      <c r="AK96" s="292"/>
      <c r="AL96" s="66"/>
      <c r="AQ96" s="66"/>
    </row>
    <row r="97" spans="1:43" x14ac:dyDescent="0.15">
      <c r="A97" s="177" t="str">
        <f t="shared" si="1"/>
        <v>006</v>
      </c>
      <c r="B97" s="177" t="str">
        <f t="shared" si="1"/>
        <v>Emergency Preparedness</v>
      </c>
      <c r="C97" s="177" t="str">
        <f t="shared" si="1"/>
        <v/>
      </c>
      <c r="D97" s="81"/>
      <c r="E97" s="297"/>
      <c r="F97" s="296"/>
      <c r="G97" s="298"/>
      <c r="H97" s="81"/>
      <c r="I97" s="81"/>
      <c r="J97" s="291"/>
      <c r="K97" s="294"/>
      <c r="L97" s="292"/>
      <c r="N97" s="81"/>
      <c r="O97" s="313"/>
      <c r="P97" s="290"/>
      <c r="Q97" s="314"/>
      <c r="R97" s="81"/>
      <c r="T97" s="321"/>
      <c r="U97" s="174" t="str">
        <f>'Environmental Science'!C11</f>
        <v>• Habitat</v>
      </c>
      <c r="V97" s="185" t="str">
        <f>IF('Environmental Science'!W11="","",'Environmental Science'!W11)</f>
        <v/>
      </c>
      <c r="W97" s="81"/>
      <c r="Y97" s="313" t="str">
        <f>'First Aid'!B9</f>
        <v>3b</v>
      </c>
      <c r="Z97" s="290" t="str">
        <f>'First Aid'!C9</f>
        <v>Identify the conditions that must exist before performing CPR on a person. Then demonstrate proper technique in performing CPR using a training device approved by your counselor.</v>
      </c>
      <c r="AA97" s="314" t="str">
        <f>IF('First Aid'!W9="","",'First Aid'!W9)</f>
        <v/>
      </c>
      <c r="AD97" s="186" t="str">
        <f>'Personal Fitness'!B7</f>
        <v>iv</v>
      </c>
      <c r="AE97" s="188" t="str">
        <f>'Personal Fitness'!C7</f>
        <v>The seven warning signs of cancer.</v>
      </c>
      <c r="AF97" s="187" t="str">
        <f>IF('Personal Fitness'!W7="","",'Personal Fitness'!W7)</f>
        <v/>
      </c>
      <c r="AG97" s="81"/>
      <c r="AI97" s="291"/>
      <c r="AJ97" s="315"/>
      <c r="AK97" s="292"/>
      <c r="AL97" s="81"/>
      <c r="AQ97" s="81"/>
    </row>
    <row r="98" spans="1:43" x14ac:dyDescent="0.15">
      <c r="A98" s="177" t="str">
        <f t="shared" si="1"/>
        <v>007</v>
      </c>
      <c r="B98" s="177" t="str">
        <f t="shared" si="1"/>
        <v>Environmental Science</v>
      </c>
      <c r="C98" s="177" t="str">
        <f t="shared" si="1"/>
        <v/>
      </c>
      <c r="D98" s="66"/>
      <c r="E98" s="297" t="str">
        <f>'Citizenship in the Community'!B9</f>
        <v>3a</v>
      </c>
      <c r="F98" s="296" t="str">
        <f>'Citizenship in the Community'!C9</f>
        <v>Attend a meeting of your city, town, or county council or school board; OR attend a municipal, county, or state court session.</v>
      </c>
      <c r="G98" s="298" t="str">
        <f>IF('Citizenship in the Community'!W9="", "", 'Citizenship in the Community'!W9)</f>
        <v/>
      </c>
      <c r="H98" s="66"/>
      <c r="I98" s="66"/>
      <c r="J98" s="291"/>
      <c r="K98" s="294"/>
      <c r="L98" s="292"/>
      <c r="N98" s="66"/>
      <c r="O98" s="313" t="str">
        <f>Cooking!B51</f>
        <v>e</v>
      </c>
      <c r="P98" s="290" t="str">
        <f>Cooking!C51</f>
        <v>After each meal, have those you served evaluate the meal on presentation and taste, and then evaluate your own meal.  Discuss what you learned with your counselor, including any adjustments that could have improved or enhanced your meals.  Tell how better planning and preparation help ensure successful trail hiking or backpacking meals.</v>
      </c>
      <c r="Q98" s="314" t="str">
        <f>IF(Cooking!W51="","",Cooking!W51)</f>
        <v/>
      </c>
      <c r="R98" s="66"/>
      <c r="T98" s="321"/>
      <c r="U98" s="174" t="str">
        <f>'Environmental Science'!C12</f>
        <v>• Conservation</v>
      </c>
      <c r="V98" s="185" t="str">
        <f>IF('Environmental Science'!W12="","",'Environmental Science'!W12)</f>
        <v/>
      </c>
      <c r="W98" s="66"/>
      <c r="Y98" s="313"/>
      <c r="Z98" s="290"/>
      <c r="AA98" s="314"/>
      <c r="AD98" s="186" t="str">
        <f>'Personal Fitness'!B8</f>
        <v>v</v>
      </c>
      <c r="AE98" s="188" t="str">
        <f>'Personal Fitness'!C8</f>
        <v>The youth risk factors that affect cardiovascular fitness in adulthood.</v>
      </c>
      <c r="AF98" s="187" t="str">
        <f>IF('Personal Fitness'!W8="","",'Personal Fitness'!W8)</f>
        <v/>
      </c>
      <c r="AG98" s="66"/>
      <c r="AI98" s="291"/>
      <c r="AJ98" s="315"/>
      <c r="AK98" s="292"/>
      <c r="AL98" s="66"/>
      <c r="AQ98" s="66"/>
    </row>
    <row r="99" spans="1:43" x14ac:dyDescent="0.15">
      <c r="A99" s="177" t="str">
        <f t="shared" si="1"/>
        <v>121</v>
      </c>
      <c r="B99" s="177" t="str">
        <f t="shared" si="1"/>
        <v>Family Life</v>
      </c>
      <c r="C99" s="177" t="str">
        <f t="shared" si="1"/>
        <v/>
      </c>
      <c r="D99" s="66"/>
      <c r="E99" s="297"/>
      <c r="F99" s="296"/>
      <c r="G99" s="298"/>
      <c r="H99" s="66"/>
      <c r="I99" s="66"/>
      <c r="J99" s="291"/>
      <c r="K99" s="294"/>
      <c r="L99" s="292"/>
      <c r="N99" s="66"/>
      <c r="O99" s="313"/>
      <c r="P99" s="290"/>
      <c r="Q99" s="314"/>
      <c r="R99" s="66"/>
      <c r="T99" s="321"/>
      <c r="U99" s="174" t="str">
        <f>'Environmental Science'!C13</f>
        <v>• Threatened species</v>
      </c>
      <c r="V99" s="185" t="str">
        <f>IF('Environmental Science'!W13="","",'Environmental Science'!W13)</f>
        <v/>
      </c>
      <c r="W99" s="66"/>
      <c r="Y99" s="184" t="str">
        <f>'First Aid'!B10</f>
        <v>3c</v>
      </c>
      <c r="Z99" s="183" t="str">
        <f>'First Aid'!C10</f>
        <v>Explain the use of an automated external defibrillator (AED).</v>
      </c>
      <c r="AA99" s="185" t="str">
        <f>IF('First Aid'!W10="","",'First Aid'!W10)</f>
        <v/>
      </c>
      <c r="AD99" s="291" t="str">
        <f>'Personal Fitness'!B9</f>
        <v>1b</v>
      </c>
      <c r="AE99" s="290" t="str">
        <f>'Personal Fitness'!C9</f>
        <v>Have a dental examination. Get a statement saying that your teeth have been checked and cared for. Tell how to care for your teeth.</v>
      </c>
      <c r="AF99" s="292" t="str">
        <f>IF('Personal Fitness'!W9="","",'Personal Fitness'!W9)</f>
        <v/>
      </c>
      <c r="AG99" s="66"/>
      <c r="AI99" s="291" t="str">
        <f>Sustainability!B7</f>
        <v>B</v>
      </c>
      <c r="AJ99" s="315" t="str">
        <f>Sustainability!C7</f>
        <v>Using a diagram you have created, explain to your counselor how your household gets its clean water from a natural source and what happens with the water after you use it. Include water that goes down the kitchen, bathroom, and laundry drains, and any runoff from watering the yard or washing the car. Tell two ways to preserve your family's access to clean water in the future.</v>
      </c>
      <c r="AK99" s="292" t="str">
        <f>IF(Sustainability!W7="","",Sustainability!W7)</f>
        <v/>
      </c>
      <c r="AL99" s="66"/>
      <c r="AQ99" s="66"/>
    </row>
    <row r="100" spans="1:43" x14ac:dyDescent="0.15">
      <c r="A100" s="177" t="str">
        <f t="shared" si="1"/>
        <v>008</v>
      </c>
      <c r="B100" s="177" t="str">
        <f t="shared" si="1"/>
        <v>First Aid</v>
      </c>
      <c r="C100" s="177" t="str">
        <f t="shared" si="1"/>
        <v/>
      </c>
      <c r="D100" s="66"/>
      <c r="E100" s="297" t="str">
        <f>'Citizenship in the Community'!B10</f>
        <v>3b</v>
      </c>
      <c r="F100" s="300" t="str">
        <f>'Citizenship in the Community'!C10</f>
        <v>Choose one of the issues discussed at the meeting where a difference of opinions was expressed, and explain to your counselor why you agree with one opinion more than you do another one.</v>
      </c>
      <c r="G100" s="298" t="str">
        <f>IF('Citizenship in the Community'!W10="", "", 'Citizenship in the Community'!W10)</f>
        <v/>
      </c>
      <c r="H100" s="66"/>
      <c r="I100" s="66"/>
      <c r="J100" s="291" t="str">
        <f>Communication!B6</f>
        <v>c</v>
      </c>
      <c r="K100" s="294" t="str">
        <f>Communication!C6</f>
        <v>In a small-group setting, meet with other Scouts or with friends.  Have them share personal stories about significant events in their lives that affected them in some way.  Take note how each Scout participates in the group discussion and how effectively he communicates his story.  Report what you have learned to your counselor about the differences you observed in effective communication.</v>
      </c>
      <c r="L100" s="292" t="str">
        <f>IF(Communication!W6="","",Communication!W6)</f>
        <v/>
      </c>
      <c r="N100" s="66"/>
      <c r="O100" s="313"/>
      <c r="P100" s="290"/>
      <c r="Q100" s="314"/>
      <c r="R100" s="66"/>
      <c r="T100" s="321"/>
      <c r="U100" s="174" t="str">
        <f>'Environmental Science'!C14</f>
        <v>• Endangered species</v>
      </c>
      <c r="V100" s="185" t="str">
        <f>IF('Environmental Science'!W14="","",'Environmental Science'!W14)</f>
        <v/>
      </c>
      <c r="W100" s="66"/>
      <c r="Y100" s="313" t="str">
        <f>'First Aid'!B11</f>
        <v>3d</v>
      </c>
      <c r="Z100" s="290" t="str">
        <f>'First Aid'!C11</f>
        <v>Show the steps that need to be taken for someone suffering from a severe cut on the leg and on the wrist. Tell the dangers in the use of a tourniquet and the conditions under which its use is justified.</v>
      </c>
      <c r="AA100" s="314" t="str">
        <f>IF('First Aid'!W11="","",'First Aid'!W11)</f>
        <v/>
      </c>
      <c r="AD100" s="291"/>
      <c r="AE100" s="290"/>
      <c r="AF100" s="292"/>
      <c r="AG100" s="66"/>
      <c r="AI100" s="291"/>
      <c r="AJ100" s="315"/>
      <c r="AK100" s="292"/>
      <c r="AL100" s="66"/>
      <c r="AQ100" s="66"/>
    </row>
    <row r="101" spans="1:43" x14ac:dyDescent="0.15">
      <c r="A101" s="177" t="str">
        <f t="shared" si="1"/>
        <v>061</v>
      </c>
      <c r="B101" s="177" t="str">
        <f t="shared" si="1"/>
        <v>Hiking</v>
      </c>
      <c r="C101" s="177" t="str">
        <f t="shared" si="1"/>
        <v/>
      </c>
      <c r="D101" s="66"/>
      <c r="E101" s="297"/>
      <c r="F101" s="309"/>
      <c r="G101" s="298"/>
      <c r="H101" s="66"/>
      <c r="I101" s="66"/>
      <c r="J101" s="291"/>
      <c r="K101" s="294"/>
      <c r="L101" s="292"/>
      <c r="N101" s="66"/>
      <c r="O101" s="313"/>
      <c r="P101" s="290"/>
      <c r="Q101" s="314"/>
      <c r="R101" s="66"/>
      <c r="T101" s="321"/>
      <c r="U101" s="174" t="str">
        <f>'Environmental Science'!C15</f>
        <v>• Extinction</v>
      </c>
      <c r="V101" s="185" t="str">
        <f>IF('Environmental Science'!W15="","",'Environmental Science'!W15)</f>
        <v/>
      </c>
      <c r="W101" s="66"/>
      <c r="Y101" s="313"/>
      <c r="Z101" s="290"/>
      <c r="AA101" s="314"/>
      <c r="AD101" s="291">
        <f>'Personal Fitness'!B10</f>
        <v>2</v>
      </c>
      <c r="AE101" s="290" t="str">
        <f>'Personal Fitness'!C10</f>
        <v>Explain to your merit badge counselor verbally or in writing what personal fitness means to you, including:</v>
      </c>
      <c r="AF101" s="292" t="str">
        <f>IF('Personal Fitness'!W10="","",'Personal Fitness'!W10)</f>
        <v/>
      </c>
      <c r="AG101" s="66"/>
      <c r="AI101" s="291"/>
      <c r="AJ101" s="315"/>
      <c r="AK101" s="292"/>
      <c r="AL101" s="66"/>
      <c r="AQ101" s="66"/>
    </row>
    <row r="102" spans="1:43" x14ac:dyDescent="0.15">
      <c r="A102" s="177" t="str">
        <f t="shared" si="1"/>
        <v>009</v>
      </c>
      <c r="B102" s="177" t="str">
        <f t="shared" si="1"/>
        <v>Lifesaving</v>
      </c>
      <c r="C102" s="177" t="str">
        <f t="shared" si="1"/>
        <v/>
      </c>
      <c r="D102" s="66"/>
      <c r="E102" s="190">
        <f>'Citizenship in the Community'!B11</f>
        <v>4</v>
      </c>
      <c r="F102" s="189" t="str">
        <f>'Citizenship in the Community'!C11</f>
        <v>Choose an issue that is important to the citizens of your community; then do the following:</v>
      </c>
      <c r="G102" s="191" t="str">
        <f>IF('Citizenship in the Community'!W11="", "", 'Citizenship in the Community'!W11)</f>
        <v/>
      </c>
      <c r="H102" s="66"/>
      <c r="I102" s="66"/>
      <c r="J102" s="291"/>
      <c r="K102" s="294"/>
      <c r="L102" s="292"/>
      <c r="N102" s="66"/>
      <c r="O102" s="313">
        <f>Cooking!B52</f>
        <v>8</v>
      </c>
      <c r="P102" s="290" t="str">
        <f>Cooking!C52</f>
        <v>Find out about three career opportunities in cooking.  Select one and find out the education, training, and experience required for this profession.  Discuss this with your counselor, and explain why this profession might interest you.</v>
      </c>
      <c r="Q102" s="314" t="str">
        <f>IF(Cooking!W52="","",Cooking!W52)</f>
        <v/>
      </c>
      <c r="R102" s="66"/>
      <c r="T102" s="321"/>
      <c r="U102" s="174" t="str">
        <f>'Environmental Science'!C16</f>
        <v>• Pollution prevention</v>
      </c>
      <c r="V102" s="185" t="str">
        <f>IF('Environmental Science'!W16="","",'Environmental Science'!W16)</f>
        <v/>
      </c>
      <c r="W102" s="66"/>
      <c r="Y102" s="313"/>
      <c r="Z102" s="290"/>
      <c r="AA102" s="314"/>
      <c r="AD102" s="291"/>
      <c r="AE102" s="290"/>
      <c r="AF102" s="292"/>
      <c r="AG102" s="66"/>
      <c r="AI102" s="291"/>
      <c r="AJ102" s="315"/>
      <c r="AK102" s="292"/>
      <c r="AL102" s="66"/>
      <c r="AQ102" s="66"/>
    </row>
    <row r="103" spans="1:43" x14ac:dyDescent="0.15">
      <c r="A103" s="177" t="str">
        <f t="shared" si="1"/>
        <v>010</v>
      </c>
      <c r="B103" s="177" t="str">
        <f t="shared" si="1"/>
        <v>Personal Fitness</v>
      </c>
      <c r="C103" s="177" t="str">
        <f t="shared" si="1"/>
        <v/>
      </c>
      <c r="D103" s="66"/>
      <c r="E103" s="190" t="str">
        <f>'Citizenship in the Community'!B12</f>
        <v>a</v>
      </c>
      <c r="F103" s="189" t="str">
        <f>'Citizenship in the Community'!C12</f>
        <v>Find out which branch of local government is responsible for this issue.</v>
      </c>
      <c r="G103" s="191" t="str">
        <f>IF('Citizenship in the Community'!W12="", "", 'Citizenship in the Community'!W12)</f>
        <v/>
      </c>
      <c r="H103" s="66"/>
      <c r="I103" s="66"/>
      <c r="J103" s="291"/>
      <c r="K103" s="294"/>
      <c r="L103" s="292"/>
      <c r="N103" s="66"/>
      <c r="O103" s="313"/>
      <c r="P103" s="290"/>
      <c r="Q103" s="314"/>
      <c r="R103" s="66"/>
      <c r="T103" s="321"/>
      <c r="U103" s="174" t="str">
        <f>'Environmental Science'!C17</f>
        <v>• Brownfield</v>
      </c>
      <c r="V103" s="185" t="str">
        <f>IF('Environmental Science'!W17="","",'Environmental Science'!W17)</f>
        <v/>
      </c>
      <c r="W103" s="66"/>
      <c r="Y103" s="313" t="str">
        <f>'First Aid'!B12</f>
        <v>3e</v>
      </c>
      <c r="Z103" s="290" t="str">
        <f>'First Aid'!C12</f>
        <v>Explain when a bee sting could be life threatening and what action should be taken for prevention and for first aid.</v>
      </c>
      <c r="AA103" s="314" t="str">
        <f>IF('First Aid'!W12="","",'First Aid'!W12)</f>
        <v/>
      </c>
      <c r="AD103" s="186" t="str">
        <f>'Personal Fitness'!B11</f>
        <v>a</v>
      </c>
      <c r="AE103" s="188" t="str">
        <f>'Personal Fitness'!C11</f>
        <v>Components of personal fitness.</v>
      </c>
      <c r="AF103" s="187" t="str">
        <f>IF('Personal Fitness'!W11="","",'Personal Fitness'!W11)</f>
        <v/>
      </c>
      <c r="AG103" s="66"/>
      <c r="AI103" s="291" t="str">
        <f>Sustainability!B8</f>
        <v>C</v>
      </c>
      <c r="AJ103" s="315" t="str">
        <f>Sustainability!C8</f>
        <v>Discuss with your counselor two areas in the world that have been affected by drought over the last three years. For each area, identify a water conservation practice (successful or unsuccessful) that has been used. Tell whether the practice was effective and why. Discuss what water conservation practice you would have tried and why.</v>
      </c>
      <c r="AK103" s="292" t="str">
        <f>IF(Sustainability!W8="","",Sustainability!W8)</f>
        <v/>
      </c>
      <c r="AL103" s="66"/>
      <c r="AQ103" s="66"/>
    </row>
    <row r="104" spans="1:43" x14ac:dyDescent="0.15">
      <c r="A104" s="177" t="str">
        <f t="shared" si="1"/>
        <v>011</v>
      </c>
      <c r="B104" s="177" t="str">
        <f t="shared" si="1"/>
        <v>Personal Management</v>
      </c>
      <c r="C104" s="177" t="str">
        <f t="shared" si="1"/>
        <v/>
      </c>
      <c r="D104" s="66"/>
      <c r="E104" s="297" t="str">
        <f>'Citizenship in the Community'!B13</f>
        <v>b</v>
      </c>
      <c r="F104" s="296" t="str">
        <f>'Citizenship in the Community'!C13</f>
        <v>With your counselor's and a parent's approval, interview on e person from the branch of government you identified in requirement 4a.  Ask what is being done about this issue and how young people can help.</v>
      </c>
      <c r="G104" s="298" t="str">
        <f>IF('Citizenship in the Community'!W13="", "", 'Citizenship in the Community'!W13)</f>
        <v/>
      </c>
      <c r="H104" s="66"/>
      <c r="I104" s="66"/>
      <c r="J104" s="291"/>
      <c r="K104" s="294"/>
      <c r="L104" s="292"/>
      <c r="N104" s="66"/>
      <c r="O104" s="313"/>
      <c r="P104" s="290"/>
      <c r="Q104" s="314"/>
      <c r="R104" s="66"/>
      <c r="T104" s="321"/>
      <c r="U104" s="174" t="str">
        <f>'Environmental Science'!C18</f>
        <v>• Ozone</v>
      </c>
      <c r="V104" s="185" t="str">
        <f>IF('Environmental Science'!W18="","",'Environmental Science'!W18)</f>
        <v/>
      </c>
      <c r="W104" s="66"/>
      <c r="Y104" s="313"/>
      <c r="Z104" s="290"/>
      <c r="AA104" s="314"/>
      <c r="AD104" s="186" t="str">
        <f>'Personal Fitness'!B12</f>
        <v>b</v>
      </c>
      <c r="AE104" s="188" t="str">
        <f>'Personal Fitness'!C12</f>
        <v>Reasons for being fit in all components.</v>
      </c>
      <c r="AF104" s="187" t="str">
        <f>IF('Personal Fitness'!W12="","",'Personal Fitness'!W12)</f>
        <v/>
      </c>
      <c r="AG104" s="66"/>
      <c r="AI104" s="291"/>
      <c r="AJ104" s="315"/>
      <c r="AK104" s="292"/>
      <c r="AL104" s="66"/>
      <c r="AQ104" s="66"/>
    </row>
    <row r="105" spans="1:43" x14ac:dyDescent="0.15">
      <c r="A105" s="177" t="str">
        <f t="shared" ref="A105:C106" si="2">A21</f>
        <v xml:space="preserve"> </v>
      </c>
      <c r="B105" s="177" t="str">
        <f t="shared" si="2"/>
        <v>Sustainability</v>
      </c>
      <c r="C105" s="177" t="str">
        <f t="shared" si="2"/>
        <v/>
      </c>
      <c r="D105" s="66"/>
      <c r="E105" s="297"/>
      <c r="F105" s="296"/>
      <c r="G105" s="298"/>
      <c r="H105" s="66"/>
      <c r="I105" s="66"/>
      <c r="J105" s="291" t="str">
        <f>Communication!B7</f>
        <v>d</v>
      </c>
      <c r="K105" s="294" t="str">
        <f>Communication!C7</f>
        <v>List as many ways as you can think of to communicate with others.  For each type of communication, discuss with your counselor an instance when that method might not be appropriate or effective.</v>
      </c>
      <c r="L105" s="292" t="str">
        <f>IF(Communication!W7="","",Communication!W7)</f>
        <v/>
      </c>
      <c r="N105" s="66"/>
      <c r="R105" s="66"/>
      <c r="T105" s="321"/>
      <c r="U105" s="174" t="str">
        <f>'Environmental Science'!C19</f>
        <v>• Watershed</v>
      </c>
      <c r="V105" s="185" t="str">
        <f>IF('Environmental Science'!W19="","",'Environmental Science'!W19)</f>
        <v/>
      </c>
      <c r="W105" s="66"/>
      <c r="Y105" s="313" t="str">
        <f>'First Aid'!B13</f>
        <v>3f</v>
      </c>
      <c r="Z105" s="290" t="str">
        <f>'First Aid'!C13</f>
        <v>Explain the symptoms of heatstroke and what action should be taken for first aid and for prevention.</v>
      </c>
      <c r="AA105" s="314" t="str">
        <f>IF('First Aid'!W13="","",'First Aid'!W13)</f>
        <v/>
      </c>
      <c r="AD105" s="186" t="str">
        <f>'Personal Fitness'!B13</f>
        <v>c</v>
      </c>
      <c r="AE105" s="188" t="str">
        <f>'Personal Fitness'!C13</f>
        <v>What it means to be mentally healthy.</v>
      </c>
      <c r="AF105" s="187" t="str">
        <f>IF('Personal Fitness'!W13="","",'Personal Fitness'!W13)</f>
        <v/>
      </c>
      <c r="AG105" s="66"/>
      <c r="AI105" s="291"/>
      <c r="AJ105" s="315"/>
      <c r="AK105" s="292"/>
      <c r="AL105" s="66"/>
      <c r="AQ105" s="66"/>
    </row>
    <row r="106" spans="1:43" x14ac:dyDescent="0.15">
      <c r="A106" s="177" t="str">
        <f t="shared" si="2"/>
        <v>014</v>
      </c>
      <c r="B106" s="177" t="str">
        <f t="shared" si="2"/>
        <v>Swimming</v>
      </c>
      <c r="C106" s="177" t="str">
        <f t="shared" si="2"/>
        <v/>
      </c>
      <c r="D106" s="66"/>
      <c r="E106" s="297"/>
      <c r="F106" s="296"/>
      <c r="G106" s="298"/>
      <c r="H106" s="66"/>
      <c r="I106" s="66"/>
      <c r="J106" s="291"/>
      <c r="K106" s="294"/>
      <c r="L106" s="292"/>
      <c r="N106" s="66"/>
      <c r="O106" s="299" t="str">
        <f>B12</f>
        <v>Cycling</v>
      </c>
      <c r="P106" s="299"/>
      <c r="Q106" s="299"/>
      <c r="R106" s="66"/>
      <c r="T106" s="321"/>
      <c r="U106" s="174" t="str">
        <f>'Environmental Science'!C20</f>
        <v>• Air shed</v>
      </c>
      <c r="V106" s="185" t="str">
        <f>IF('Environmental Science'!W20="","",'Environmental Science'!W20)</f>
        <v/>
      </c>
      <c r="W106" s="66"/>
      <c r="Y106" s="313"/>
      <c r="Z106" s="290"/>
      <c r="AA106" s="314"/>
      <c r="AD106" s="186" t="str">
        <f>'Personal Fitness'!B14</f>
        <v>d</v>
      </c>
      <c r="AE106" s="188" t="str">
        <f>'Personal Fitness'!C14</f>
        <v>What it means to be physically healthy and fit.</v>
      </c>
      <c r="AF106" s="187" t="str">
        <f>IF('Personal Fitness'!W14="","",'Personal Fitness'!W14)</f>
        <v/>
      </c>
      <c r="AG106" s="66"/>
      <c r="AI106" s="291"/>
      <c r="AJ106" s="315"/>
      <c r="AK106" s="292"/>
      <c r="AL106" s="66"/>
      <c r="AQ106" s="66"/>
    </row>
    <row r="107" spans="1:43" ht="12.75" customHeight="1" x14ac:dyDescent="0.15">
      <c r="D107" s="66"/>
      <c r="E107" s="190" t="str">
        <f>'Citizenship in the Community'!B14</f>
        <v>c</v>
      </c>
      <c r="F107" s="189" t="str">
        <f>'Citizenship in the Community'!C14</f>
        <v>Share what you learned with your counselor.</v>
      </c>
      <c r="G107" s="191" t="str">
        <f>IF('Citizenship in the Community'!W14="", "", 'Citizenship in the Community'!W14)</f>
        <v/>
      </c>
      <c r="H107" s="66"/>
      <c r="I107" s="66"/>
      <c r="J107" s="291"/>
      <c r="K107" s="294"/>
      <c r="L107" s="292"/>
      <c r="N107" s="66"/>
      <c r="O107" s="299"/>
      <c r="P107" s="299"/>
      <c r="Q107" s="299"/>
      <c r="R107" s="66"/>
      <c r="T107" s="321"/>
      <c r="U107" s="174" t="str">
        <f>'Environmental Science'!C21</f>
        <v>• Nonpoint source</v>
      </c>
      <c r="V107" s="185" t="str">
        <f>IF('Environmental Science'!W21="","",'Environmental Science'!W21)</f>
        <v/>
      </c>
      <c r="W107" s="66"/>
      <c r="Y107" s="313" t="str">
        <f>'First Aid'!B14</f>
        <v>4a</v>
      </c>
      <c r="Z107" s="290" t="str">
        <f>'First Aid'!C14</f>
        <v>Describe the signals of a broken bone. Show first-aid procedures for handling fractures (broken bones), including open (compound) fractures of the forearm, wrist, upper leg, and lower leg using improvised materials.</v>
      </c>
      <c r="AA107" s="314" t="str">
        <f>IF('First Aid'!W14="","",'First Aid'!W14)</f>
        <v/>
      </c>
      <c r="AD107" s="186" t="str">
        <f>'Personal Fitness'!B15</f>
        <v>e</v>
      </c>
      <c r="AE107" s="188" t="str">
        <f>'Personal Fitness'!C15</f>
        <v>What it means to be socially healthy. Discuss your activity in the areas of healthy social fitness.</v>
      </c>
      <c r="AF107" s="187" t="str">
        <f>IF('Personal Fitness'!W15="","",'Personal Fitness'!W15)</f>
        <v/>
      </c>
      <c r="AG107" s="66"/>
      <c r="AI107" s="186"/>
      <c r="AJ107" s="183" t="str">
        <f>Sustainability!C9</f>
        <v>Food</v>
      </c>
      <c r="AK107" s="187" t="str">
        <f>IF(Sustainability!W9="","",Sustainability!W9)</f>
        <v/>
      </c>
      <c r="AL107" s="66"/>
      <c r="AQ107" s="66"/>
    </row>
    <row r="108" spans="1:43" x14ac:dyDescent="0.15">
      <c r="A108" s="75" t="s">
        <v>78</v>
      </c>
      <c r="B108" s="76"/>
      <c r="C108" s="77"/>
      <c r="D108" s="66"/>
      <c r="E108" s="297">
        <f>'Citizenship in the Community'!B15</f>
        <v>5</v>
      </c>
      <c r="F108" s="296" t="str">
        <f>'Citizenship in the Community'!C15</f>
        <v>With the approval of your counselor and a parent, watch a movie that shows how the actions of one individual or group of individuals can have a positive effect on a community.  Discuss with your counselor what you learned from the movie about what it means to be a valuable and concerned member of the community.</v>
      </c>
      <c r="G108" s="298" t="str">
        <f>IF('Citizenship in the Community'!W15="", "", 'Citizenship in the Community'!W15)</f>
        <v/>
      </c>
      <c r="H108" s="66"/>
      <c r="I108" s="66"/>
      <c r="J108" s="186">
        <f>Communication!B8</f>
        <v>2</v>
      </c>
      <c r="K108" s="195" t="str">
        <f>Communication!C8</f>
        <v>Do ONE</v>
      </c>
      <c r="L108" s="187" t="str">
        <f>IF(Communication!W8="","",Communication!W8)</f>
        <v/>
      </c>
      <c r="N108" s="66"/>
      <c r="O108" s="313" t="str">
        <f>Cycling!B3</f>
        <v>1a</v>
      </c>
      <c r="P108" s="290" t="str">
        <f>Cycling!C3</f>
        <v>Explain to your counselor the most likely hazards you may encounter while participating in cycling activities and what you should do to anticipate, help prevent, mitigate, and respond to these hazards.</v>
      </c>
      <c r="Q108" s="314" t="str">
        <f>IF(Cycling!W3="","",Cycling!W3)</f>
        <v/>
      </c>
      <c r="R108" s="66"/>
      <c r="T108" s="321"/>
      <c r="U108" s="174" t="str">
        <f>'Environmental Science'!C22</f>
        <v>• Hybrid vehicle</v>
      </c>
      <c r="V108" s="185" t="str">
        <f>IF('Environmental Science'!W22="","",'Environmental Science'!W22)</f>
        <v/>
      </c>
      <c r="W108" s="66"/>
      <c r="Y108" s="313"/>
      <c r="Z108" s="290"/>
      <c r="AA108" s="314"/>
      <c r="AD108" s="186" t="str">
        <f>'Personal Fitness'!B16</f>
        <v>f</v>
      </c>
      <c r="AE108" s="188" t="str">
        <f>'Personal Fitness'!C16</f>
        <v>What you can do to prevent social, emotional, or mental problems.</v>
      </c>
      <c r="AF108" s="187" t="str">
        <f>IF('Personal Fitness'!W16="","",'Personal Fitness'!W16)</f>
        <v/>
      </c>
      <c r="AG108" s="66"/>
      <c r="AI108" s="291" t="str">
        <f>Sustainability!B10</f>
        <v>A</v>
      </c>
      <c r="AJ108" s="315" t="str">
        <f>Sustainability!C10</f>
        <v>Develop and implement a plan that attempts to reduce your household food waste. Establish a baseline and then track and record your results for two weeks. Report your results to your family and counselor.</v>
      </c>
      <c r="AK108" s="292" t="str">
        <f>IF(Sustainability!W10="","",Sustainability!W10)</f>
        <v/>
      </c>
      <c r="AL108" s="66"/>
      <c r="AQ108" s="66"/>
    </row>
    <row r="109" spans="1:43" x14ac:dyDescent="0.15">
      <c r="A109" s="79"/>
      <c r="B109" s="82" t="s">
        <v>43</v>
      </c>
      <c r="C109" s="80"/>
      <c r="D109" s="66"/>
      <c r="E109" s="297"/>
      <c r="F109" s="296"/>
      <c r="G109" s="298"/>
      <c r="H109" s="66"/>
      <c r="I109" s="66"/>
      <c r="J109" s="291" t="str">
        <f>Communication!B9</f>
        <v>a</v>
      </c>
      <c r="K109" s="294" t="str">
        <f>Communication!C9</f>
        <v>Think of a creative way to describe yourself using, for example, a collage, short story or autobiography, drawing or series of photographs, or a song or skit.  Using the aid you created, make a presentation to your counselor about yourself.</v>
      </c>
      <c r="L109" s="292" t="str">
        <f>IF(Communication!W9="","",Communication!W9)</f>
        <v/>
      </c>
      <c r="N109" s="66"/>
      <c r="O109" s="313"/>
      <c r="P109" s="290"/>
      <c r="Q109" s="314"/>
      <c r="R109" s="66"/>
      <c r="T109" s="322"/>
      <c r="U109" s="174" t="str">
        <f>'Environmental Science'!C23</f>
        <v>• Fuel cell</v>
      </c>
      <c r="V109" s="185" t="str">
        <f>IF('Environmental Science'!W23="","",'Environmental Science'!W23)</f>
        <v/>
      </c>
      <c r="W109" s="66"/>
      <c r="Y109" s="313"/>
      <c r="Z109" s="290"/>
      <c r="AA109" s="314"/>
      <c r="AD109" s="291" t="str">
        <f>'Personal Fitness'!B17</f>
        <v>3a</v>
      </c>
      <c r="AE109" s="290" t="str">
        <f>'Personal Fitness'!C17</f>
        <v>Are you free from all curable diseases? Are you living in such a way that your risk of preventable diseases is minimized?</v>
      </c>
      <c r="AF109" s="292" t="str">
        <f>IF('Personal Fitness'!W17="","",'Personal Fitness'!W17)</f>
        <v/>
      </c>
      <c r="AG109" s="66"/>
      <c r="AI109" s="291"/>
      <c r="AJ109" s="315"/>
      <c r="AK109" s="292"/>
      <c r="AL109" s="66"/>
      <c r="AQ109" s="66"/>
    </row>
    <row r="110" spans="1:43" x14ac:dyDescent="0.15">
      <c r="A110" s="79"/>
      <c r="B110" s="83" t="s">
        <v>42</v>
      </c>
      <c r="C110" s="84"/>
      <c r="D110" s="66"/>
      <c r="E110" s="297"/>
      <c r="F110" s="296"/>
      <c r="G110" s="298"/>
      <c r="H110" s="66"/>
      <c r="I110" s="66"/>
      <c r="J110" s="291"/>
      <c r="K110" s="294"/>
      <c r="L110" s="292"/>
      <c r="N110" s="66"/>
      <c r="O110" s="313"/>
      <c r="P110" s="290"/>
      <c r="Q110" s="314"/>
      <c r="R110" s="66"/>
      <c r="T110" s="184">
        <f>'Environmental Science'!B24</f>
        <v>3</v>
      </c>
      <c r="U110" s="174" t="str">
        <f>'Environmental Science'!C24</f>
        <v>Do ONE from each, A-G</v>
      </c>
      <c r="V110" s="185" t="str">
        <f>IF('Environmental Science'!W24="","",'Environmental Science'!W24)</f>
        <v/>
      </c>
      <c r="W110" s="66"/>
      <c r="Y110" s="313" t="str">
        <f>'First Aid'!B15</f>
        <v>4b</v>
      </c>
      <c r="Z110" s="290" t="str">
        <f>'First Aid'!C15</f>
        <v>Describe the symptoms and possible complications and demonstrate proper procedures for treating suspected injuries to the head, neck, and back. Explain what measures should be taken to reduce the possibility of further complicating these injuries.</v>
      </c>
      <c r="AA110" s="314" t="str">
        <f>IF('First Aid'!W15="","",'First Aid'!W15)</f>
        <v/>
      </c>
      <c r="AD110" s="291"/>
      <c r="AE110" s="290"/>
      <c r="AF110" s="292"/>
      <c r="AG110" s="66"/>
      <c r="AI110" s="291"/>
      <c r="AJ110" s="315"/>
      <c r="AK110" s="292"/>
      <c r="AL110" s="66"/>
      <c r="AQ110" s="66"/>
    </row>
    <row r="111" spans="1:43" x14ac:dyDescent="0.15">
      <c r="A111" s="85"/>
      <c r="B111" s="86" t="s">
        <v>77</v>
      </c>
      <c r="C111" s="87"/>
      <c r="D111" s="66"/>
      <c r="E111" s="297"/>
      <c r="F111" s="296"/>
      <c r="G111" s="298"/>
      <c r="H111" s="66"/>
      <c r="I111" s="66"/>
      <c r="J111" s="291"/>
      <c r="K111" s="294"/>
      <c r="L111" s="292"/>
      <c r="N111" s="66"/>
      <c r="O111" s="313" t="str">
        <f>Cycling!B4</f>
        <v>1b</v>
      </c>
      <c r="P111" s="290" t="str">
        <f>Cycling!C4</f>
        <v>Show that you know first aid for injuries or illnesses that could occur while cycling, including cuts, scratches, blisters, sunburn, heat exhaustion, heatstroke, hypothermia, dehydration, insect stings, tick bites, and snakebite.  Explain to your counselor why you should be able to identify the poisonous plants and poisonous animals that are found in your area.</v>
      </c>
      <c r="Q111" s="314" t="str">
        <f>IF(Cycling!W4="","",Cycling!W4)</f>
        <v/>
      </c>
      <c r="R111" s="66"/>
      <c r="T111" s="313" t="str">
        <f>'Environmental Science'!B25</f>
        <v>A1</v>
      </c>
      <c r="U111" s="290" t="str">
        <f>'Environmental Science'!C25</f>
        <v>Conduct an experiment to find out how living things respond to changes in their environments.  Discuss your observations with your counselor.</v>
      </c>
      <c r="V111" s="314" t="str">
        <f>IF('Environmental Science'!W25="","",'Environmental Science'!W25)</f>
        <v/>
      </c>
      <c r="Y111" s="313"/>
      <c r="Z111" s="290"/>
      <c r="AA111" s="314"/>
      <c r="AD111" s="186" t="str">
        <f>'Personal Fitness'!B18</f>
        <v>3b</v>
      </c>
      <c r="AE111" s="183" t="str">
        <f>'Personal Fitness'!C18</f>
        <v>Are you immunized and vaccinated according to the advice of your health-care provider?</v>
      </c>
      <c r="AF111" s="187" t="str">
        <f>IF('Personal Fitness'!W18="","",'Personal Fitness'!W18)</f>
        <v/>
      </c>
      <c r="AI111" s="291" t="str">
        <f>Sustainability!B11</f>
        <v>B</v>
      </c>
      <c r="AJ111" s="315" t="str">
        <f>Sustainability!C11</f>
        <v>Discuss with your counselor the ways individuals, families, and communities can create their own food sources (potted plants, family garden, rooftop garden, neighborhood or community garden). Tell how this plan might contribute to a more sustainable way of life if practiced globally.</v>
      </c>
      <c r="AK111" s="292" t="str">
        <f>IF(Sustainability!W11="","",Sustainability!W11)</f>
        <v/>
      </c>
    </row>
    <row r="112" spans="1:43" x14ac:dyDescent="0.15">
      <c r="D112" s="81"/>
      <c r="E112" s="297">
        <f>'Citizenship in the Community'!B16</f>
        <v>6</v>
      </c>
      <c r="F112" s="296" t="str">
        <f>'Citizenship in the Community'!C16</f>
        <v>List some of the services your community provides that are funded by taxpayers.  Tell you counselor why these services are important to your community.</v>
      </c>
      <c r="G112" s="298" t="str">
        <f>IF('Citizenship in the Community'!W16="", "", 'Citizenship in the Community'!W16)</f>
        <v/>
      </c>
      <c r="H112" s="81"/>
      <c r="I112" s="81"/>
      <c r="J112" s="291" t="str">
        <f>Communication!B10</f>
        <v>b</v>
      </c>
      <c r="K112" s="294" t="str">
        <f>Communication!C10</f>
        <v>choose a concept, product, or service in which you have great confidence.  Build a sales plan based on its good points.  Try to persuade the counselor to agree with, use, or buy your concept, product or service.  After your sales talk, discuss with your counselor how persuasive you were.</v>
      </c>
      <c r="L112" s="292" t="str">
        <f>IF(Communication!W10="","",Communication!W10)</f>
        <v/>
      </c>
      <c r="N112" s="81"/>
      <c r="O112" s="313"/>
      <c r="P112" s="290"/>
      <c r="Q112" s="314"/>
      <c r="R112" s="81"/>
      <c r="T112" s="313"/>
      <c r="U112" s="290"/>
      <c r="V112" s="314"/>
      <c r="W112" s="81"/>
      <c r="Y112" s="313"/>
      <c r="Z112" s="290"/>
      <c r="AA112" s="314"/>
      <c r="AD112" s="291" t="str">
        <f>'Personal Fitness'!B19</f>
        <v>3c</v>
      </c>
      <c r="AE112" s="290" t="str">
        <f>'Personal Fitness'!C19</f>
        <v>Do you understand the meaning of a nutritious diet and know why it is important for you? Does your diet include foods from all food groups?</v>
      </c>
      <c r="AF112" s="292" t="str">
        <f>IF('Personal Fitness'!W19="","",'Personal Fitness'!W19)</f>
        <v/>
      </c>
      <c r="AG112" s="81"/>
      <c r="AI112" s="291"/>
      <c r="AJ112" s="315"/>
      <c r="AK112" s="292"/>
      <c r="AL112" s="81"/>
      <c r="AQ112" s="81"/>
    </row>
    <row r="113" spans="4:43" x14ac:dyDescent="0.15">
      <c r="D113" s="66"/>
      <c r="E113" s="297"/>
      <c r="F113" s="296"/>
      <c r="G113" s="298"/>
      <c r="H113" s="66"/>
      <c r="I113" s="66"/>
      <c r="J113" s="291"/>
      <c r="K113" s="294"/>
      <c r="L113" s="292"/>
      <c r="N113" s="66"/>
      <c r="O113" s="313"/>
      <c r="P113" s="290"/>
      <c r="Q113" s="314"/>
      <c r="R113" s="66"/>
      <c r="T113" s="313" t="str">
        <f>'Environmental Science'!B26</f>
        <v>A2</v>
      </c>
      <c r="U113" s="290" t="str">
        <f>'Environmental Science'!C26</f>
        <v>Conduct an experiment illustrating the green house effect.  Keep a journal of your data and observations.  Discuss your conclusions with your counselor.</v>
      </c>
      <c r="V113" s="314" t="str">
        <f>IF('Environmental Science'!W26="","",'Environmental Science'!W26)</f>
        <v/>
      </c>
      <c r="W113" s="66"/>
      <c r="Y113" s="313" t="str">
        <f>'First Aid'!B16</f>
        <v>5a</v>
      </c>
      <c r="Z113" s="290" t="str">
        <f>'First Aid'!C16</f>
        <v>Describe the symptoms, proper first-aid procedures, and possible prevention measures for hypothermia</v>
      </c>
      <c r="AA113" s="314" t="str">
        <f>IF('First Aid'!W16="","",'First Aid'!W16)</f>
        <v/>
      </c>
      <c r="AD113" s="291"/>
      <c r="AE113" s="290"/>
      <c r="AF113" s="292"/>
      <c r="AG113" s="66"/>
      <c r="AI113" s="291"/>
      <c r="AJ113" s="315"/>
      <c r="AK113" s="292"/>
      <c r="AL113" s="66"/>
      <c r="AQ113" s="66"/>
    </row>
    <row r="114" spans="4:43" x14ac:dyDescent="0.15">
      <c r="D114" s="66"/>
      <c r="E114" s="297" t="str">
        <f>'Citizenship in the Community'!B17</f>
        <v>7a</v>
      </c>
      <c r="F114" s="296" t="str">
        <f>'Citizenship in the Community'!C17</f>
        <v>Choose a charitable organization outside of Scouting that interests you and brings people in your community together to work for the good of your community.</v>
      </c>
      <c r="G114" s="298" t="str">
        <f>IF('Citizenship in the Community'!W17="", "", 'Citizenship in the Community'!W17)</f>
        <v/>
      </c>
      <c r="H114" s="66"/>
      <c r="I114" s="66"/>
      <c r="J114" s="291"/>
      <c r="K114" s="294"/>
      <c r="L114" s="292"/>
      <c r="N114" s="66"/>
      <c r="O114" s="313"/>
      <c r="P114" s="290"/>
      <c r="Q114" s="314"/>
      <c r="R114" s="66"/>
      <c r="T114" s="313"/>
      <c r="U114" s="290"/>
      <c r="V114" s="314"/>
      <c r="W114" s="66"/>
      <c r="Y114" s="313"/>
      <c r="Z114" s="290"/>
      <c r="AA114" s="314"/>
      <c r="AD114" s="291" t="str">
        <f>'Personal Fitness'!B20</f>
        <v>3d</v>
      </c>
      <c r="AE114" s="290" t="str">
        <f>'Personal Fitness'!C20</f>
        <v>Are your body weight and composition what you would like them to be, and do you know how to modify them safely through exercise, diet, and lifestyle?</v>
      </c>
      <c r="AF114" s="292" t="str">
        <f>IF('Personal Fitness'!W20="","",'Personal Fitness'!W20)</f>
        <v/>
      </c>
      <c r="AG114" s="66"/>
      <c r="AI114" s="291" t="str">
        <f>Sustainability!B12</f>
        <v>C</v>
      </c>
      <c r="AJ114" s="315" t="str">
        <f>Sustainability!C12</f>
        <v>Discuss with your counselor factors that limit the availability of food and food production in different regions of the world. Tell three ways these factors influence the sustainability of worldwide food supplies.</v>
      </c>
      <c r="AK114" s="292" t="str">
        <f>IF(Sustainability!W12="","",Sustainability!W12)</f>
        <v/>
      </c>
      <c r="AL114" s="66"/>
      <c r="AQ114" s="66"/>
    </row>
    <row r="115" spans="4:43" ht="12.75" customHeight="1" x14ac:dyDescent="0.15">
      <c r="D115" s="66"/>
      <c r="E115" s="297"/>
      <c r="F115" s="296"/>
      <c r="G115" s="298"/>
      <c r="H115" s="66"/>
      <c r="I115" s="66"/>
      <c r="J115" s="186">
        <f>Communication!B11</f>
        <v>3</v>
      </c>
      <c r="K115" s="195" t="str">
        <f>Communication!C11</f>
        <v>Write a five minute speech.  Give it at a meeting of a group.</v>
      </c>
      <c r="L115" s="187" t="str">
        <f>IF(Communication!W11="","",Communication!W11)</f>
        <v/>
      </c>
      <c r="N115" s="66"/>
      <c r="O115" s="313" t="str">
        <f>Cycling!B5</f>
        <v>1c</v>
      </c>
      <c r="P115" s="290" t="str">
        <f>Cycling!C5</f>
        <v>Explain the importance of wearing a properly sized and fitted helmet while cycling, and of wearing the right clothing for the weather.  Know the BSA Bike Safety Guidelines.</v>
      </c>
      <c r="Q115" s="314" t="str">
        <f>IF(Cycling!W5="","",Cycling!W5)</f>
        <v/>
      </c>
      <c r="R115" s="66"/>
      <c r="T115" s="184" t="str">
        <f>'Environmental Science'!B27</f>
        <v>A3</v>
      </c>
      <c r="U115" s="183" t="str">
        <f>'Environmental Science'!C27</f>
        <v>Discuss what is an ecosystem. Tell how it is maintained in nature and how it survives.</v>
      </c>
      <c r="V115" s="185" t="str">
        <f>IF('Environmental Science'!W27="","",'Environmental Science'!W27)</f>
        <v/>
      </c>
      <c r="W115" s="66"/>
      <c r="Y115" s="313" t="str">
        <f>'First Aid'!B17</f>
        <v>5b</v>
      </c>
      <c r="Z115" s="290" t="str">
        <f>'First Aid'!C17</f>
        <v>Describe the symptoms, proper first-aid procedures, and possible prevention measures for convulsion/seizure</v>
      </c>
      <c r="AA115" s="314" t="str">
        <f>IF('First Aid'!W17="","",'First Aid'!W17)</f>
        <v/>
      </c>
      <c r="AD115" s="291"/>
      <c r="AE115" s="290"/>
      <c r="AF115" s="292"/>
      <c r="AG115" s="66"/>
      <c r="AI115" s="291"/>
      <c r="AJ115" s="315"/>
      <c r="AK115" s="292"/>
      <c r="AL115" s="66"/>
      <c r="AQ115" s="66"/>
    </row>
    <row r="116" spans="4:43" x14ac:dyDescent="0.15">
      <c r="D116" s="63"/>
      <c r="E116" s="190" t="str">
        <f>'Citizenship in the Community'!B18</f>
        <v>7b</v>
      </c>
      <c r="F116" s="189" t="str">
        <f>'Citizenship in the Community'!C18</f>
        <v>Using a variety of resources, find out more about this organization.</v>
      </c>
      <c r="G116" s="191" t="str">
        <f>IF('Citizenship in the Community'!W18="", "", 'Citizenship in the Community'!W18)</f>
        <v/>
      </c>
      <c r="H116" s="63"/>
      <c r="I116" s="63"/>
      <c r="J116" s="291">
        <f>Communication!B12</f>
        <v>4</v>
      </c>
      <c r="K116" s="295" t="str">
        <f>Communication!C12</f>
        <v>Interview someone you know fairly well, like, or respect because of his or her position, talent, career, or life experiences.  Listen actively to learn as much as you can about the person.  Then prepare and deliver to your counselor an introduction of the person as though this person were to be a guest speaker, and include reason why the audience would want to hear this person speak.  Show how you would call to invite this person to speak.</v>
      </c>
      <c r="L116" s="292" t="str">
        <f>IF(Communication!W12="","",Communication!W12)</f>
        <v/>
      </c>
      <c r="N116" s="63"/>
      <c r="O116" s="313"/>
      <c r="P116" s="290"/>
      <c r="Q116" s="314"/>
      <c r="R116" s="63"/>
      <c r="T116" s="313" t="str">
        <f>'Environmental Science'!B28</f>
        <v>B1</v>
      </c>
      <c r="U116" s="290" t="str">
        <f>'Environmental Science'!C28</f>
        <v>Perform an experiment to test for particulates that contribute to air pollution.  Discuss your findings with your counselor.</v>
      </c>
      <c r="V116" s="314" t="str">
        <f>IF('Environmental Science'!W28="","",'Environmental Science'!W28)</f>
        <v/>
      </c>
      <c r="W116" s="63"/>
      <c r="Y116" s="313"/>
      <c r="Z116" s="290"/>
      <c r="AA116" s="314"/>
      <c r="AD116" s="291" t="str">
        <f>'Personal Fitness'!B21</f>
        <v>3e</v>
      </c>
      <c r="AE116" s="290" t="str">
        <f>'Personal Fitness'!C21</f>
        <v>Do you carry out daily activities without noticeable effort? Do you have extra energy for other activities?</v>
      </c>
      <c r="AF116" s="292" t="str">
        <f>IF('Personal Fitness'!W21="","",'Personal Fitness'!W21)</f>
        <v/>
      </c>
      <c r="AG116" s="63"/>
      <c r="AI116" s="291"/>
      <c r="AJ116" s="315"/>
      <c r="AK116" s="292"/>
      <c r="AL116" s="63"/>
      <c r="AQ116" s="63"/>
    </row>
    <row r="117" spans="4:43" x14ac:dyDescent="0.15">
      <c r="D117" s="63"/>
      <c r="E117" s="297" t="str">
        <f>'Citizenship in the Community'!B19</f>
        <v>7c</v>
      </c>
      <c r="F117" s="296" t="str">
        <f>'Citizenship in the Community'!C19</f>
        <v>With your counselor's and your parent's approval, contact the organization and find out what young people can do to help.  While working on this merit badge, volunteer at least eight (8) hours of your time for the organization.  After your volunteer experience is over, discuss what you have learned with your counselor.</v>
      </c>
      <c r="G117" s="298" t="str">
        <f>IF('Citizenship in the Community'!W19="", "", 'Citizenship in the Community'!W19)</f>
        <v/>
      </c>
      <c r="H117" s="63"/>
      <c r="I117" s="63"/>
      <c r="J117" s="291"/>
      <c r="K117" s="295"/>
      <c r="L117" s="292"/>
      <c r="N117" s="63"/>
      <c r="O117" s="313">
        <f>Cycling!B6</f>
        <v>2</v>
      </c>
      <c r="P117" s="290" t="str">
        <f>Cycling!C6</f>
        <v>Clean and adjust a bicycle.  Prepare it for inspection using a bicycle safety checklist.  Be sure the bicycle meets local laws.</v>
      </c>
      <c r="Q117" s="314" t="str">
        <f>IF(Cycling!W6="","",Cycling!W6)</f>
        <v/>
      </c>
      <c r="R117" s="63"/>
      <c r="T117" s="313"/>
      <c r="U117" s="290"/>
      <c r="V117" s="314"/>
      <c r="W117" s="63"/>
      <c r="Y117" s="313" t="str">
        <f>'First Aid'!B18</f>
        <v>5c</v>
      </c>
      <c r="Z117" s="290" t="str">
        <f>'First Aid'!C18</f>
        <v>Describe the symptoms, proper first-aid procedures, and possible prevention measures for frostbite</v>
      </c>
      <c r="AA117" s="314" t="str">
        <f>IF('First Aid'!W18="","",'First Aid'!W18)</f>
        <v/>
      </c>
      <c r="AD117" s="291"/>
      <c r="AE117" s="290"/>
      <c r="AF117" s="292"/>
      <c r="AG117" s="63"/>
      <c r="AI117" s="186"/>
      <c r="AJ117" s="183" t="str">
        <f>Sustainability!C13</f>
        <v>Community</v>
      </c>
      <c r="AK117" s="187" t="str">
        <f>IF(Sustainability!W13="","",Sustainability!W13)</f>
        <v/>
      </c>
      <c r="AL117" s="63"/>
      <c r="AQ117" s="63"/>
    </row>
    <row r="118" spans="4:43" x14ac:dyDescent="0.15">
      <c r="D118" s="63"/>
      <c r="E118" s="297"/>
      <c r="F118" s="296"/>
      <c r="G118" s="298"/>
      <c r="H118" s="63"/>
      <c r="I118" s="63"/>
      <c r="J118" s="291"/>
      <c r="K118" s="295"/>
      <c r="L118" s="292"/>
      <c r="N118" s="63"/>
      <c r="O118" s="313"/>
      <c r="P118" s="290"/>
      <c r="Q118" s="314"/>
      <c r="R118" s="63"/>
      <c r="T118" s="313" t="str">
        <f>'Environmental Science'!B29</f>
        <v>B2</v>
      </c>
      <c r="U118" s="290" t="str">
        <f>'Environmental Science'!C29</f>
        <v>Record the trips taken, mileage, and fuel consumption of a family car for seven days, and calculate how many miles per gallon the car gets.  Determine whether any trips could have been combined rather than taken out and back.  Using the idea of trip chaining, determine how many miles and gallons of gas could have been saved in those seven days.</v>
      </c>
      <c r="V118" s="314" t="str">
        <f>IF('Environmental Science'!W29="","",'Environmental Science'!W29)</f>
        <v/>
      </c>
      <c r="W118" s="63"/>
      <c r="Y118" s="313"/>
      <c r="Z118" s="290"/>
      <c r="AA118" s="314"/>
      <c r="AD118" s="291" t="str">
        <f>'Personal Fitness'!B22</f>
        <v>3f</v>
      </c>
      <c r="AE118" s="290" t="str">
        <f>'Personal Fitness'!C22</f>
        <v>Are you free from habits relating to poor nutrition and the use of alcohol, tobacco, drugs, and other practices that could be harmful to your health?</v>
      </c>
      <c r="AF118" s="292" t="str">
        <f>IF('Personal Fitness'!W22="","",'Personal Fitness'!W22)</f>
        <v/>
      </c>
      <c r="AG118" s="63"/>
      <c r="AI118" s="291" t="str">
        <f>Sustainability!B14</f>
        <v>A</v>
      </c>
      <c r="AJ118" s="315" t="str">
        <f>Sustainability!C14</f>
        <v>Draw a rough sketch depicting how you would design a sustainable community. Share your sketch with your counselor, and explain how the housing, work locations, shops, schools, and transportation systems affect energy, pollution, natural resources, and the economy of the community.</v>
      </c>
      <c r="AK118" s="292" t="str">
        <f>IF(Sustainability!W14="","",Sustainability!W14)</f>
        <v/>
      </c>
      <c r="AL118" s="63"/>
      <c r="AQ118" s="63"/>
    </row>
    <row r="119" spans="4:43" x14ac:dyDescent="0.15">
      <c r="D119" s="63"/>
      <c r="E119" s="297"/>
      <c r="F119" s="296"/>
      <c r="G119" s="298"/>
      <c r="H119" s="63"/>
      <c r="I119" s="63"/>
      <c r="J119" s="291"/>
      <c r="K119" s="295"/>
      <c r="L119" s="292"/>
      <c r="N119" s="63"/>
      <c r="O119" s="313">
        <f>Cycling!B7</f>
        <v>3</v>
      </c>
      <c r="P119" s="290" t="str">
        <f>Cycling!C7</f>
        <v>Show your bicycle to your counselor for inspection.  Point out the adjustments or repairs you have made.  Do the following:</v>
      </c>
      <c r="Q119" s="314" t="str">
        <f>IF(Cycling!W7="","",Cycling!W7)</f>
        <v/>
      </c>
      <c r="R119" s="63"/>
      <c r="T119" s="313"/>
      <c r="U119" s="290"/>
      <c r="V119" s="314"/>
      <c r="W119" s="63"/>
      <c r="Y119" s="313" t="str">
        <f>'First Aid'!B19</f>
        <v>5d</v>
      </c>
      <c r="Z119" s="290" t="str">
        <f>'First Aid'!C19</f>
        <v>Describe the symptoms, proper first-aid procedures, and possible prevention measures for dehydration</v>
      </c>
      <c r="AA119" s="314" t="str">
        <f>IF('First Aid'!W19="","",'First Aid'!W19)</f>
        <v/>
      </c>
      <c r="AD119" s="291"/>
      <c r="AE119" s="290"/>
      <c r="AF119" s="292"/>
      <c r="AG119" s="63"/>
      <c r="AI119" s="291"/>
      <c r="AJ119" s="315"/>
      <c r="AK119" s="292"/>
      <c r="AL119" s="63"/>
      <c r="AQ119" s="63"/>
    </row>
    <row r="120" spans="4:43" x14ac:dyDescent="0.15">
      <c r="D120" s="63"/>
      <c r="E120" s="297"/>
      <c r="F120" s="296"/>
      <c r="G120" s="298"/>
      <c r="H120" s="63"/>
      <c r="I120" s="63"/>
      <c r="J120" s="291"/>
      <c r="K120" s="295"/>
      <c r="L120" s="292"/>
      <c r="N120" s="63"/>
      <c r="O120" s="313"/>
      <c r="P120" s="290"/>
      <c r="Q120" s="314"/>
      <c r="R120" s="63"/>
      <c r="T120" s="313"/>
      <c r="U120" s="290"/>
      <c r="V120" s="314"/>
      <c r="W120" s="63"/>
      <c r="Y120" s="313"/>
      <c r="Z120" s="290"/>
      <c r="AA120" s="314"/>
      <c r="AD120" s="186" t="str">
        <f>'Personal Fitness'!B23</f>
        <v>3g</v>
      </c>
      <c r="AE120" s="183" t="str">
        <f>'Personal Fitness'!C23</f>
        <v>Do you participate in a regular exercise program or recreational activities?</v>
      </c>
      <c r="AF120" s="187" t="str">
        <f>IF('Personal Fitness'!W23="","",'Personal Fitness'!W23)</f>
        <v/>
      </c>
      <c r="AG120" s="63"/>
      <c r="AI120" s="291"/>
      <c r="AJ120" s="315"/>
      <c r="AK120" s="292"/>
      <c r="AL120" s="63"/>
      <c r="AQ120" s="63"/>
    </row>
    <row r="121" spans="4:43" x14ac:dyDescent="0.15">
      <c r="D121" s="63"/>
      <c r="E121" s="297">
        <f>'Citizenship in the Community'!B20</f>
        <v>8</v>
      </c>
      <c r="F121" s="296" t="str">
        <f>'Citizenship in the Community'!C20</f>
        <v>Develop a public presentation about important and unique aspects of your community.  Include information about the history, cultures, and ethnic groups of your community; its best features and popular places where people gather; and the challenges it faces.  Stage your presentation in front of your merit badge counselor or a group, such as your patrol or a class at school.</v>
      </c>
      <c r="G121" s="298" t="str">
        <f>IF('Citizenship in the Community'!W20="", "", 'Citizenship in the Community'!W20)</f>
        <v/>
      </c>
      <c r="H121" s="63"/>
      <c r="I121" s="63"/>
      <c r="J121" s="291">
        <f>Communication!B13</f>
        <v>5</v>
      </c>
      <c r="K121" s="316" t="str">
        <f>Communication!C13</f>
        <v>Attend a public meeting approved boy your counselor where several points of view are given on a single issue.  Practice active listening skills and take careful notes of each point of view.  Prepare an objective report that includes all points of view that were expressed, and share this with your counselor.</v>
      </c>
      <c r="L121" s="292" t="str">
        <f>IF(Communication!W13="","",Communication!W13)</f>
        <v/>
      </c>
      <c r="N121" s="63"/>
      <c r="O121" s="184" t="str">
        <f>Cycling!B8</f>
        <v>3a</v>
      </c>
      <c r="P121" s="183" t="str">
        <f>Cycling!C8</f>
        <v>Show all points that need regular lubrication</v>
      </c>
      <c r="Q121" s="185" t="str">
        <f>IF(Cycling!W8="","",Cycling!W8)</f>
        <v/>
      </c>
      <c r="R121" s="63"/>
      <c r="T121" s="313"/>
      <c r="U121" s="290"/>
      <c r="V121" s="314"/>
      <c r="W121" s="63"/>
      <c r="Y121" s="313" t="str">
        <f>'First Aid'!B20</f>
        <v>5e</v>
      </c>
      <c r="Z121" s="290" t="str">
        <f>'First Aid'!C20</f>
        <v>Describe the symptoms, proper first-aid procedures, and possible prevention measures for bruises, sprains</v>
      </c>
      <c r="AA121" s="314" t="str">
        <f>IF('First Aid'!W20="","",'First Aid'!W20)</f>
        <v/>
      </c>
      <c r="AD121" s="186" t="str">
        <f>'Personal Fitness'!B24</f>
        <v>3h</v>
      </c>
      <c r="AE121" s="183" t="str">
        <f>'Personal Fitness'!C24</f>
        <v>Do you sleep well at night and wake up feeling ready to start the new day?</v>
      </c>
      <c r="AF121" s="187" t="str">
        <f>IF('Personal Fitness'!W24="","",'Personal Fitness'!W24)</f>
        <v/>
      </c>
      <c r="AG121" s="63"/>
      <c r="AI121" s="291"/>
      <c r="AJ121" s="315"/>
      <c r="AK121" s="292"/>
      <c r="AL121" s="63"/>
      <c r="AQ121" s="63"/>
    </row>
    <row r="122" spans="4:43" x14ac:dyDescent="0.15">
      <c r="D122" s="63"/>
      <c r="E122" s="297"/>
      <c r="F122" s="296"/>
      <c r="G122" s="298"/>
      <c r="H122" s="63"/>
      <c r="I122" s="63"/>
      <c r="J122" s="291"/>
      <c r="K122" s="317"/>
      <c r="L122" s="292"/>
      <c r="N122" s="63"/>
      <c r="O122" s="184" t="str">
        <f>Cycling!B9</f>
        <v>3b</v>
      </c>
      <c r="P122" s="183" t="str">
        <f>Cycling!C9</f>
        <v>Show points that should be checked regularly to make sure the bicycle is safe to ride</v>
      </c>
      <c r="Q122" s="185" t="str">
        <f>IF(Cycling!W9="","",Cycling!W9)</f>
        <v/>
      </c>
      <c r="R122" s="63"/>
      <c r="T122" s="313" t="str">
        <f>'Environmental Science'!B30</f>
        <v>B3</v>
      </c>
      <c r="U122" s="290" t="str">
        <f>'Environmental Science'!C30</f>
        <v>Explain what is acid rain.   In your explanation, tell how it affects plants and the environment and the steps society can take to help reduce its effects.</v>
      </c>
      <c r="V122" s="314" t="str">
        <f>IF('Environmental Science'!W30="","",'Environmental Science'!W30)</f>
        <v/>
      </c>
      <c r="W122" s="63"/>
      <c r="Y122" s="313"/>
      <c r="Z122" s="290"/>
      <c r="AA122" s="314"/>
      <c r="AD122" s="291" t="str">
        <f>'Personal Fitness'!B25</f>
        <v>3i</v>
      </c>
      <c r="AE122" s="290" t="str">
        <f>'Personal Fitness'!C25</f>
        <v>Are you actively involved in the religious organization of your choice, and do you participate in its youth activities?</v>
      </c>
      <c r="AF122" s="292" t="str">
        <f>IF('Personal Fitness'!W25="","",'Personal Fitness'!W25)</f>
        <v/>
      </c>
      <c r="AG122" s="63"/>
      <c r="AI122" s="291" t="str">
        <f>Sustainability!B15</f>
        <v>B</v>
      </c>
      <c r="AJ122" s="315" t="str">
        <f>Sustainability!C15</f>
        <v>With your parent's permission and your counselor's approval, interview a local architect, engineer, contractor, or building materials supplier. Find out the factors that are considered when using sustainable materials in renovating or building a home. Share what you learn with your counselor.</v>
      </c>
      <c r="AK122" s="292" t="str">
        <f>IF(Sustainability!W15="","",Sustainability!W15)</f>
        <v/>
      </c>
      <c r="AL122" s="63"/>
      <c r="AQ122" s="63"/>
    </row>
    <row r="123" spans="4:43" ht="12.75" customHeight="1" x14ac:dyDescent="0.15">
      <c r="D123" s="63"/>
      <c r="E123" s="297"/>
      <c r="F123" s="296"/>
      <c r="G123" s="298"/>
      <c r="H123" s="63"/>
      <c r="I123" s="63"/>
      <c r="J123" s="291"/>
      <c r="K123" s="317"/>
      <c r="L123" s="292"/>
      <c r="N123" s="63"/>
      <c r="O123" s="184" t="str">
        <f>Cycling!B10</f>
        <v>3c</v>
      </c>
      <c r="P123" s="183" t="str">
        <f>Cycling!C10</f>
        <v>Show how to adjust brakes, seat level and height, and steering tube.</v>
      </c>
      <c r="Q123" s="185" t="str">
        <f>IF(Cycling!W10="","",Cycling!W10)</f>
        <v/>
      </c>
      <c r="R123" s="63"/>
      <c r="T123" s="313"/>
      <c r="U123" s="290"/>
      <c r="V123" s="314"/>
      <c r="W123" s="63"/>
      <c r="Y123" s="184" t="str">
        <f>'First Aid'!B21</f>
        <v>5f</v>
      </c>
      <c r="Z123" s="183" t="str">
        <f>'First Aid'!C21</f>
        <v>Describe the symptoms, proper first-aid procedures, and possible prevention measures for burns</v>
      </c>
      <c r="AA123" s="185" t="str">
        <f>IF('First Aid'!W21="","",'First Aid'!W21)</f>
        <v/>
      </c>
      <c r="AD123" s="291"/>
      <c r="AE123" s="290"/>
      <c r="AF123" s="292"/>
      <c r="AG123" s="63"/>
      <c r="AI123" s="291"/>
      <c r="AJ123" s="315"/>
      <c r="AK123" s="292"/>
      <c r="AL123" s="63"/>
      <c r="AQ123" s="63"/>
    </row>
    <row r="124" spans="4:43" x14ac:dyDescent="0.15">
      <c r="D124" s="63"/>
      <c r="E124" s="297"/>
      <c r="F124" s="296"/>
      <c r="G124" s="298"/>
      <c r="H124" s="63"/>
      <c r="I124" s="63"/>
      <c r="J124" s="291"/>
      <c r="K124" s="318"/>
      <c r="L124" s="292"/>
      <c r="N124" s="63"/>
      <c r="O124" s="184">
        <f>Cycling!B11</f>
        <v>4</v>
      </c>
      <c r="P124" s="183" t="str">
        <f>Cycling!C11</f>
        <v>Describe how to brake safely with foot brakes and with hand brakes.</v>
      </c>
      <c r="Q124" s="185" t="str">
        <f>IF(Cycling!W11="","",Cycling!W11)</f>
        <v/>
      </c>
      <c r="R124" s="63"/>
      <c r="T124" s="313" t="str">
        <f>'Environmental Science'!B31</f>
        <v>C1</v>
      </c>
      <c r="U124" s="290" t="str">
        <f>'Environmental Science'!C31</f>
        <v>Conduct an experiment to show how living things react to thermal pollution.  Discuss your observations with your counselor.</v>
      </c>
      <c r="V124" s="314" t="str">
        <f>IF('Environmental Science'!W31="","",'Environmental Science'!W31)</f>
        <v/>
      </c>
      <c r="W124" s="63"/>
      <c r="Y124" s="313" t="str">
        <f>'First Aid'!B22</f>
        <v>5g</v>
      </c>
      <c r="Z124" s="290" t="str">
        <f>'First Aid'!C22</f>
        <v>Describe the symptoms, proper first-aid procedures, and possible prevention measures for abdominal pain</v>
      </c>
      <c r="AA124" s="314" t="str">
        <f>IF('First Aid'!W22="","",'First Aid'!W22)</f>
        <v/>
      </c>
      <c r="AD124" s="186" t="str">
        <f>'Personal Fitness'!B26</f>
        <v>3j</v>
      </c>
      <c r="AE124" s="183" t="str">
        <f>'Personal Fitness'!C26</f>
        <v>Do you spend quality time with your family and friends in social and recreational activities?</v>
      </c>
      <c r="AF124" s="187" t="str">
        <f>IF('Personal Fitness'!W26="","",'Personal Fitness'!W26)</f>
        <v/>
      </c>
      <c r="AG124" s="63"/>
      <c r="AI124" s="291"/>
      <c r="AJ124" s="315"/>
      <c r="AK124" s="292"/>
      <c r="AL124" s="63"/>
      <c r="AQ124" s="63"/>
    </row>
    <row r="125" spans="4:43" ht="12.75" customHeight="1" x14ac:dyDescent="0.15">
      <c r="D125" s="63"/>
      <c r="E125" s="169"/>
      <c r="F125" s="181"/>
      <c r="G125" s="170"/>
      <c r="H125" s="63"/>
      <c r="I125" s="63"/>
      <c r="J125" s="291">
        <f>Communication!B14</f>
        <v>6</v>
      </c>
      <c r="K125" s="295" t="str">
        <f>Communication!C14</f>
        <v>With your counselor's approval, develop a plan to teach a skill or inform someone about something.  Prepare teaching aids for your plan.  Carry out your plan.  With your counselor, determine whether the person has learned what you intended.</v>
      </c>
      <c r="L125" s="292" t="str">
        <f>IF(Communication!W14="","",Communication!W14)</f>
        <v/>
      </c>
      <c r="N125" s="63"/>
      <c r="O125" s="313">
        <f>Cycling!B12</f>
        <v>5</v>
      </c>
      <c r="P125" s="290" t="str">
        <f>Cycling!C12</f>
        <v>Show how to repair a flat by removing the tire, replacing or patching the tube, and remounting the tire.</v>
      </c>
      <c r="Q125" s="314" t="str">
        <f>IF(Cycling!W12="","",Cycling!W12)</f>
        <v/>
      </c>
      <c r="R125" s="63"/>
      <c r="T125" s="313"/>
      <c r="U125" s="290"/>
      <c r="V125" s="314"/>
      <c r="W125" s="63"/>
      <c r="Y125" s="313"/>
      <c r="Z125" s="290"/>
      <c r="AA125" s="314"/>
      <c r="AD125" s="186" t="str">
        <f>'Personal Fitness'!B27</f>
        <v>3k</v>
      </c>
      <c r="AE125" s="183" t="str">
        <f>'Personal Fitness'!C27</f>
        <v>Do you support family activities and efforts to maintain a good home life?</v>
      </c>
      <c r="AF125" s="187" t="str">
        <f>IF('Personal Fitness'!W27="","",'Personal Fitness'!W27)</f>
        <v/>
      </c>
      <c r="AG125" s="63"/>
      <c r="AI125" s="291" t="str">
        <f>Sustainability!B16</f>
        <v>C</v>
      </c>
      <c r="AJ125" s="315" t="str">
        <f>Sustainability!C16</f>
        <v>Review a current housing needs assessment for your town, city, county, or state. Discuss with your counselor how birth and death rates affect sufficient housing, and how a lack of housing (or too much housing) can influence the sustainability of a local or global area.</v>
      </c>
      <c r="AK125" s="292" t="str">
        <f>IF(Sustainability!W16="","",Sustainability!W16)</f>
        <v/>
      </c>
      <c r="AL125" s="63"/>
      <c r="AQ125" s="63"/>
    </row>
    <row r="126" spans="4:43" x14ac:dyDescent="0.15">
      <c r="E126" s="299" t="str">
        <f>B8</f>
        <v>Citizenship in the Nation</v>
      </c>
      <c r="F126" s="299"/>
      <c r="G126" s="299"/>
      <c r="J126" s="291"/>
      <c r="K126" s="295"/>
      <c r="L126" s="292"/>
      <c r="O126" s="313"/>
      <c r="P126" s="290"/>
      <c r="Q126" s="314"/>
      <c r="T126" s="313" t="str">
        <f>'Environmental Science'!B32</f>
        <v>C2</v>
      </c>
      <c r="U126" s="290" t="str">
        <f>'Environmental Science'!C32</f>
        <v>Conduct an experiment to identify the methods that could be used to mediate (reduce) the effects of an oil spill on waterfowl.  Discuss your results with your counselor.</v>
      </c>
      <c r="V126" s="314" t="str">
        <f>IF('Environmental Science'!W32="","",'Environmental Science'!W32)</f>
        <v/>
      </c>
      <c r="Y126" s="313" t="str">
        <f>'First Aid'!B23</f>
        <v>5h</v>
      </c>
      <c r="Z126" s="290" t="str">
        <f>'First Aid'!C23</f>
        <v>Describe the symptoms, proper first-aid procedures, and possible prevention measures for loosened teeth</v>
      </c>
      <c r="AA126" s="314" t="str">
        <f>IF('First Aid'!W23="","",'First Aid'!W23)</f>
        <v/>
      </c>
      <c r="AD126" s="186" t="str">
        <f>'Personal Fitness'!B28</f>
        <v>4a</v>
      </c>
      <c r="AE126" s="183" t="str">
        <f>'Personal Fitness'!C28</f>
        <v>Explain the components of physical fitness.</v>
      </c>
      <c r="AF126" s="187" t="str">
        <f>IF('Personal Fitness'!W28="","",'Personal Fitness'!W28)</f>
        <v/>
      </c>
      <c r="AI126" s="291"/>
      <c r="AJ126" s="315"/>
      <c r="AK126" s="292"/>
    </row>
    <row r="127" spans="4:43" x14ac:dyDescent="0.15">
      <c r="E127" s="299"/>
      <c r="F127" s="299"/>
      <c r="G127" s="299"/>
      <c r="J127" s="291"/>
      <c r="K127" s="295"/>
      <c r="L127" s="292"/>
      <c r="O127" s="184">
        <f>Cycling!B13</f>
        <v>6</v>
      </c>
      <c r="P127" s="183" t="str">
        <f>Cycling!C13</f>
        <v>Describe your state and local traffic laws for bicycles.  Compare them with motor-vehicle laws.</v>
      </c>
      <c r="Q127" s="185" t="str">
        <f>IF(Cycling!W13="","",Cycling!W13)</f>
        <v/>
      </c>
      <c r="T127" s="313"/>
      <c r="U127" s="290"/>
      <c r="V127" s="314"/>
      <c r="Y127" s="313"/>
      <c r="Z127" s="290"/>
      <c r="AA127" s="314"/>
      <c r="AD127" s="186" t="str">
        <f>'Personal Fitness'!B29</f>
        <v>4b</v>
      </c>
      <c r="AE127" s="183" t="str">
        <f>'Personal Fitness'!C29</f>
        <v>Explain your weakest and strongest component of physical fitness.</v>
      </c>
      <c r="AF127" s="187" t="str">
        <f>IF('Personal Fitness'!W29="","",'Personal Fitness'!W29)</f>
        <v/>
      </c>
      <c r="AI127" s="291"/>
      <c r="AJ127" s="315"/>
      <c r="AK127" s="292"/>
    </row>
    <row r="128" spans="4:43" x14ac:dyDescent="0.15">
      <c r="E128" s="304">
        <f>'Citizenship in the Nation'!B3</f>
        <v>1</v>
      </c>
      <c r="F128" s="300" t="str">
        <f>'Citizenship in the Nation'!C3</f>
        <v>Explain what citizenship in the nation means and what it takes to be a good citizen of this country.  Discuss the rights, duties, and obligations of a responsible and active American citizen.</v>
      </c>
      <c r="G128" s="302" t="str">
        <f>IF('Citizenship in the Nation'!W3="", "", 'Citizenship in the Nation'!W3)</f>
        <v/>
      </c>
      <c r="J128" s="186">
        <f>Communication!B15</f>
        <v>7</v>
      </c>
      <c r="K128" s="195" t="str">
        <f>Communication!C15</f>
        <v>Do ONE</v>
      </c>
      <c r="L128" s="187" t="str">
        <f>IF(Communication!W15="","",Communication!W15)</f>
        <v/>
      </c>
      <c r="O128" s="313">
        <f>Cycling!B14</f>
        <v>7</v>
      </c>
      <c r="P128" s="290" t="str">
        <f>Cycling!C14</f>
        <v>Using the BSA buddy system, complete all the requirements for ONE of the following options: road biking OR mountain biking</v>
      </c>
      <c r="Q128" s="314" t="str">
        <f>IF(Cycling!W14="","",Cycling!W14)</f>
        <v/>
      </c>
      <c r="T128" s="313" t="str">
        <f>'Environmental Science'!B33</f>
        <v>C3</v>
      </c>
      <c r="U128" s="290" t="str">
        <f>'Environmental Science'!C33</f>
        <v>Describe the impact of a waterborne pollutant on an aquatic community.  Write a 100-word report on how that pollutant affected aquatic life, what the effect was, and whether the effect is linked to bio-magnification.</v>
      </c>
      <c r="V128" s="314" t="str">
        <f>IF('Environmental Science'!W33="","",'Environmental Science'!W33)</f>
        <v/>
      </c>
      <c r="Y128" s="313" t="str">
        <f>'First Aid'!B24</f>
        <v>5i</v>
      </c>
      <c r="Z128" s="290" t="str">
        <f>'First Aid'!C24</f>
        <v>Describe the symptoms, proper first-aid procedures, and possible prevention measures for knocked out tooth</v>
      </c>
      <c r="AA128" s="314" t="str">
        <f>IF('First Aid'!W24="","",'First Aid'!W24)</f>
        <v/>
      </c>
      <c r="AD128" s="186" t="str">
        <f>'Personal Fitness'!B30</f>
        <v>4c</v>
      </c>
      <c r="AE128" s="183" t="str">
        <f>'Personal Fitness'!C30</f>
        <v>Explain the need to have a balance in all four components of physical fitness.</v>
      </c>
      <c r="AF128" s="187" t="str">
        <f>IF('Personal Fitness'!W30="","",'Personal Fitness'!W30)</f>
        <v/>
      </c>
      <c r="AI128" s="186"/>
      <c r="AJ128" s="183" t="str">
        <f>Sustainability!C17</f>
        <v>Energy</v>
      </c>
      <c r="AK128" s="187" t="str">
        <f>IF(Sustainability!W17="","",Sustainability!W17)</f>
        <v/>
      </c>
    </row>
    <row r="129" spans="5:43" customFormat="1" ht="12.75" customHeight="1" x14ac:dyDescent="0.15">
      <c r="E129" s="305"/>
      <c r="F129" s="301"/>
      <c r="G129" s="303"/>
      <c r="H129" s="2"/>
      <c r="I129" s="2"/>
      <c r="J129" s="291" t="str">
        <f>Communication!B16</f>
        <v>a</v>
      </c>
      <c r="K129" s="294" t="str">
        <f>Communication!C16</f>
        <v>Write to the editor of a magazine or your local newspaper to express your opinion or share information on any subject you choose.  Send your message by fax, email, or regular mail.</v>
      </c>
      <c r="L129" s="292" t="str">
        <f>IF(Communication!W16="","",Communication!W16)</f>
        <v/>
      </c>
      <c r="N129" s="2"/>
      <c r="O129" s="313"/>
      <c r="P129" s="290"/>
      <c r="Q129" s="314"/>
      <c r="R129" s="2"/>
      <c r="S129" s="2"/>
      <c r="T129" s="313"/>
      <c r="U129" s="290"/>
      <c r="V129" s="314"/>
      <c r="W129" s="2"/>
      <c r="X129" s="2"/>
      <c r="Y129" s="313"/>
      <c r="Z129" s="290"/>
      <c r="AA129" s="314"/>
      <c r="AB129" s="2"/>
      <c r="AC129" s="2"/>
      <c r="AD129" s="186" t="str">
        <f>'Personal Fitness'!B31</f>
        <v>4d</v>
      </c>
      <c r="AE129" s="183" t="str">
        <f>'Personal Fitness'!C31</f>
        <v>Explain how the components of personal fitness relate to the Scout Law and Scout Oath.</v>
      </c>
      <c r="AF129" s="187" t="str">
        <f>IF('Personal Fitness'!W31="","",'Personal Fitness'!W31)</f>
        <v/>
      </c>
      <c r="AG129" s="2"/>
      <c r="AH129" s="2"/>
      <c r="AI129" s="291" t="str">
        <f>Sustainability!B18</f>
        <v>A</v>
      </c>
      <c r="AJ129" s="315" t="str">
        <f>Sustainability!C18</f>
        <v>Learn about the sustainability of different energy sources, including fossil fuels, solar, wind, nuclear, hydropower, and geothermal. Find out how the production and consumption of each of these energy sources affects the environment and what the term "carbon footprint" means. Discuss what you learn with your counselor, and explain how you think your family can reduce its carbon footprint.</v>
      </c>
      <c r="AK129" s="292" t="str">
        <f>IF(Sustainability!W18="","",Sustainability!W18)</f>
        <v/>
      </c>
      <c r="AL129" s="2"/>
      <c r="AM129" s="2"/>
      <c r="AN129" s="169"/>
      <c r="AO129" s="181"/>
      <c r="AP129" s="170"/>
      <c r="AQ129" s="2"/>
    </row>
    <row r="130" spans="5:43" customFormat="1" ht="12.75" customHeight="1" x14ac:dyDescent="0.15">
      <c r="E130" s="194">
        <f>'Citizenship in the Nation'!B4</f>
        <v>2</v>
      </c>
      <c r="F130" s="192" t="str">
        <f>'Citizenship in the Nation'!C4</f>
        <v>Do TWO</v>
      </c>
      <c r="G130" s="193" t="str">
        <f>IF('Citizenship in the Nation'!W4="", "", 'Citizenship in the Nation'!W4)</f>
        <v/>
      </c>
      <c r="H130" s="2"/>
      <c r="I130" s="2"/>
      <c r="J130" s="291"/>
      <c r="K130" s="294"/>
      <c r="L130" s="292"/>
      <c r="N130" s="2"/>
      <c r="O130" s="184" t="str">
        <f>Cycling!B15</f>
        <v>7A</v>
      </c>
      <c r="P130" s="183" t="str">
        <f>Cycling!C15</f>
        <v>Road Biking</v>
      </c>
      <c r="Q130" s="185" t="str">
        <f>IF(Cycling!W15="","",Cycling!W15)</f>
        <v/>
      </c>
      <c r="R130" s="2"/>
      <c r="S130" s="2"/>
      <c r="T130" s="313"/>
      <c r="U130" s="290"/>
      <c r="V130" s="314"/>
      <c r="W130" s="2"/>
      <c r="X130" s="2"/>
      <c r="Y130" s="313" t="str">
        <f>'First Aid'!B25</f>
        <v>5j</v>
      </c>
      <c r="Z130" s="290" t="str">
        <f>'First Aid'!C25</f>
        <v>Describe the symptoms, proper first-aid procedures, and possible prevention measures for muscle cramps</v>
      </c>
      <c r="AA130" s="314" t="str">
        <f>IF('First Aid'!W25="","",'First Aid'!W25)</f>
        <v/>
      </c>
      <c r="AB130" s="2"/>
      <c r="AC130" s="2"/>
      <c r="AD130" s="186" t="str">
        <f>'Personal Fitness'!B32</f>
        <v>5a</v>
      </c>
      <c r="AE130" s="183" t="str">
        <f>'Personal Fitness'!C32</f>
        <v>Explain the importance of good nutrition.</v>
      </c>
      <c r="AF130" s="187" t="str">
        <f>IF('Personal Fitness'!W32="","",'Personal Fitness'!W32)</f>
        <v/>
      </c>
      <c r="AG130" s="2"/>
      <c r="AH130" s="2"/>
      <c r="AI130" s="291"/>
      <c r="AJ130" s="315"/>
      <c r="AK130" s="292"/>
      <c r="AL130" s="2"/>
      <c r="AM130" s="2"/>
      <c r="AN130" s="169"/>
      <c r="AO130" s="181"/>
      <c r="AP130" s="170"/>
      <c r="AQ130" s="2"/>
    </row>
    <row r="131" spans="5:43" customFormat="1" x14ac:dyDescent="0.15">
      <c r="E131" s="304" t="str">
        <f>'Citizenship in the Nation'!B5</f>
        <v>a</v>
      </c>
      <c r="F131" s="310" t="str">
        <f>'Citizenship in the Nation'!C5</f>
        <v>Visit a place that is listed a National Historic Landmark or that is on the National Register of Historic Places.  Tell your counselor what you learned about the landmark or site and what you found interesting about it.</v>
      </c>
      <c r="G131" s="302" t="str">
        <f>IF('Citizenship in the Nation'!W5="", "", 'Citizenship in the Nation'!W5)</f>
        <v/>
      </c>
      <c r="H131" s="2"/>
      <c r="I131" s="2"/>
      <c r="J131" s="291" t="str">
        <f>Communication!B17</f>
        <v>b</v>
      </c>
      <c r="K131" s="294" t="str">
        <f>Communication!C17</f>
        <v>Create a web page or blog of special interest to you.  Include at least three articles or entries and one photograph or illustration, and one link to some other web page or blog that would be helpful to someone who visits the page or blog you have created.  It is not necessary to post your web page or blog to the Internet, but if you decide to do so, you must first share it with your parents' and counselor and get heir permission.</v>
      </c>
      <c r="L131" s="292" t="str">
        <f>IF(Communication!W17="","",Communication!W17)</f>
        <v/>
      </c>
      <c r="N131" s="2"/>
      <c r="O131" s="184">
        <f>Cycling!B16</f>
        <v>1</v>
      </c>
      <c r="P131" s="188" t="str">
        <f>Cycling!C16</f>
        <v>Take a road test with your counselor and demonstrate the following:</v>
      </c>
      <c r="Q131" s="185" t="str">
        <f>IF(Cycling!W16="","",Cycling!W16)</f>
        <v/>
      </c>
      <c r="R131" s="2"/>
      <c r="S131" s="2"/>
      <c r="T131" s="313" t="str">
        <f>'Environmental Science'!B34</f>
        <v>D1</v>
      </c>
      <c r="U131" s="290" t="str">
        <f>'Environmental Science'!C34</f>
        <v>Conduct an experiment to illustrate soil erosion by water.  Take photographs or make a drawing of the soil before and after your experiment, and make a poster showing your results.  Present your poster to your counselor.</v>
      </c>
      <c r="V131" s="314" t="str">
        <f>IF('Environmental Science'!W34="","",'Environmental Science'!W34)</f>
        <v/>
      </c>
      <c r="W131" s="2"/>
      <c r="X131" s="2"/>
      <c r="Y131" s="313"/>
      <c r="Z131" s="290"/>
      <c r="AA131" s="314"/>
      <c r="AB131" s="2"/>
      <c r="AC131" s="2"/>
      <c r="AD131" s="186" t="str">
        <f>'Personal Fitness'!B33</f>
        <v>5b</v>
      </c>
      <c r="AE131" s="183" t="str">
        <f>'Personal Fitness'!C33</f>
        <v>Explain what good nutrition means to you.</v>
      </c>
      <c r="AF131" s="187" t="str">
        <f>IF('Personal Fitness'!W33="","",'Personal Fitness'!W33)</f>
        <v/>
      </c>
      <c r="AG131" s="2"/>
      <c r="AH131" s="2"/>
      <c r="AI131" s="291"/>
      <c r="AJ131" s="315"/>
      <c r="AK131" s="292"/>
      <c r="AL131" s="2"/>
      <c r="AM131" s="2"/>
      <c r="AN131" s="169"/>
      <c r="AO131" s="181"/>
      <c r="AP131" s="170"/>
      <c r="AQ131" s="2"/>
    </row>
    <row r="132" spans="5:43" customFormat="1" x14ac:dyDescent="0.15">
      <c r="E132" s="305"/>
      <c r="F132" s="311"/>
      <c r="G132" s="303"/>
      <c r="H132" s="2"/>
      <c r="I132" s="2"/>
      <c r="J132" s="291"/>
      <c r="K132" s="294"/>
      <c r="L132" s="292"/>
      <c r="N132" s="2"/>
      <c r="O132" s="184" t="str">
        <f>Cycling!B17</f>
        <v>a</v>
      </c>
      <c r="P132" s="198" t="str">
        <f>Cycling!C17</f>
        <v>Properly mount, pedal, and brake, including emergency stops.</v>
      </c>
      <c r="Q132" s="185" t="str">
        <f>IF(Cycling!W17="","",Cycling!W17)</f>
        <v/>
      </c>
      <c r="R132" s="2"/>
      <c r="S132" s="2"/>
      <c r="T132" s="313"/>
      <c r="U132" s="290"/>
      <c r="V132" s="314"/>
      <c r="W132" s="2"/>
      <c r="X132" s="2"/>
      <c r="Y132" s="184">
        <f>'First Aid'!B26</f>
        <v>6</v>
      </c>
      <c r="Z132" s="183" t="str">
        <f>'First Aid'!C26</f>
        <v>Do TWO of the following</v>
      </c>
      <c r="AA132" s="185" t="str">
        <f>IF('First Aid'!W26="","",'First Aid'!W26)</f>
        <v/>
      </c>
      <c r="AB132" s="2"/>
      <c r="AC132" s="2"/>
      <c r="AD132" s="186" t="str">
        <f>'Personal Fitness'!B34</f>
        <v>5c</v>
      </c>
      <c r="AE132" s="183" t="str">
        <f>'Personal Fitness'!C34</f>
        <v>Explain how good nutrition is related to the other components of personal fitness.</v>
      </c>
      <c r="AF132" s="187" t="str">
        <f>IF('Personal Fitness'!W34="","",'Personal Fitness'!W34)</f>
        <v/>
      </c>
      <c r="AG132" s="2"/>
      <c r="AH132" s="2"/>
      <c r="AI132" s="291"/>
      <c r="AJ132" s="315"/>
      <c r="AK132" s="292"/>
      <c r="AL132" s="2"/>
      <c r="AM132" s="2"/>
      <c r="AN132" s="169"/>
      <c r="AO132" s="181"/>
      <c r="AP132" s="170"/>
      <c r="AQ132" s="2"/>
    </row>
    <row r="133" spans="5:43" customFormat="1" x14ac:dyDescent="0.15">
      <c r="E133" s="305"/>
      <c r="F133" s="311"/>
      <c r="G133" s="303"/>
      <c r="H133" s="2"/>
      <c r="I133" s="2"/>
      <c r="J133" s="291"/>
      <c r="K133" s="294"/>
      <c r="L133" s="292"/>
      <c r="N133" s="2"/>
      <c r="O133" s="313" t="str">
        <f>Cycling!B18</f>
        <v>b</v>
      </c>
      <c r="P133" s="319" t="str">
        <f>Cycling!C18</f>
        <v>On an urban street with light traffic, properly execute a left turn from the center of the street; also demonstrate an alternate left-turn technique used during periods of heavy traffic.</v>
      </c>
      <c r="Q133" s="314" t="str">
        <f>IF(Cycling!W18="","",Cycling!W18)</f>
        <v/>
      </c>
      <c r="R133" s="2"/>
      <c r="S133" s="2"/>
      <c r="T133" s="313"/>
      <c r="U133" s="290"/>
      <c r="V133" s="314"/>
      <c r="W133" s="2"/>
      <c r="X133" s="2"/>
      <c r="Y133" s="313" t="str">
        <f>'First Aid'!B27</f>
        <v>a</v>
      </c>
      <c r="Z133" s="315" t="str">
        <f>'First Aid'!C27</f>
        <v>If a sick or an injured person must be moved, tell how you would determine the best method. Demonstrate this method.</v>
      </c>
      <c r="AA133" s="314" t="str">
        <f>IF('First Aid'!W27="","",'First Aid'!W27)</f>
        <v/>
      </c>
      <c r="AB133" s="2"/>
      <c r="AC133" s="2"/>
      <c r="AD133" s="186" t="str">
        <f>'Personal Fitness'!B35</f>
        <v>5d</v>
      </c>
      <c r="AE133" s="183" t="str">
        <f>'Personal Fitness'!C35</f>
        <v>Explain the three components of a sound weight (fat) control program.</v>
      </c>
      <c r="AF133" s="187" t="str">
        <f>IF('Personal Fitness'!W35="","",'Personal Fitness'!W35)</f>
        <v/>
      </c>
      <c r="AG133" s="2"/>
      <c r="AH133" s="2"/>
      <c r="AI133" s="291"/>
      <c r="AJ133" s="315"/>
      <c r="AK133" s="292"/>
      <c r="AL133" s="2"/>
      <c r="AM133" s="2"/>
      <c r="AN133" s="169"/>
      <c r="AO133" s="181"/>
      <c r="AP133" s="170"/>
      <c r="AQ133" s="2"/>
    </row>
    <row r="134" spans="5:43" customFormat="1" x14ac:dyDescent="0.15">
      <c r="E134" s="304" t="str">
        <f>'Citizenship in the Nation'!B6</f>
        <v>b</v>
      </c>
      <c r="F134" s="310" t="str">
        <f>'Citizenship in the Nation'!C6</f>
        <v>Tour your state capitol building or the U.S. Capitol.  Tell you counselor what you learned about the capitol, its function, and its history.</v>
      </c>
      <c r="G134" s="302" t="str">
        <f>IF('Citizenship in the Nation'!W6="", "", 'Citizenship in the Nation'!W6)</f>
        <v/>
      </c>
      <c r="H134" s="2"/>
      <c r="I134" s="2"/>
      <c r="J134" s="291"/>
      <c r="K134" s="294"/>
      <c r="L134" s="292"/>
      <c r="N134" s="2"/>
      <c r="O134" s="313"/>
      <c r="P134" s="319"/>
      <c r="Q134" s="314"/>
      <c r="R134" s="2"/>
      <c r="S134" s="2"/>
      <c r="T134" s="313" t="str">
        <f>'Environmental Science'!B35</f>
        <v>D2</v>
      </c>
      <c r="U134" s="290" t="str">
        <f>'Environmental Science'!C35</f>
        <v>Perform an experiment to determine the effect of an oil spill on land.  Discuss your conclusions with your counselor.</v>
      </c>
      <c r="V134" s="314" t="str">
        <f>IF('Environmental Science'!W35="","",'Environmental Science'!W35)</f>
        <v/>
      </c>
      <c r="W134" s="2"/>
      <c r="X134" s="2"/>
      <c r="Y134" s="313"/>
      <c r="Z134" s="315"/>
      <c r="AA134" s="314"/>
      <c r="AB134" s="2"/>
      <c r="AC134" s="2"/>
      <c r="AD134" s="291">
        <f>'Personal Fitness'!B36</f>
        <v>6</v>
      </c>
      <c r="AE134" s="183" t="str">
        <f>'Personal Fitness'!C36</f>
        <v>Record your abilities on the following tests:</v>
      </c>
      <c r="AF134" s="187" t="str">
        <f>IF('Personal Fitness'!W36="","",'Personal Fitness'!W36)</f>
        <v/>
      </c>
      <c r="AG134" s="2"/>
      <c r="AH134" s="2"/>
      <c r="AI134" s="291" t="str">
        <f>Sustainability!B19</f>
        <v>B</v>
      </c>
      <c r="AJ134" s="315" t="str">
        <f>Sustainability!C19</f>
        <v>Develop and implement a plan that attempts to reduce consumption for one of your family's household utilities. Examine your family's bills for that utility reflecting usage for three months (past or current). As a family, choose three ways to help reduce consumption and be a better steward of this resource. Implement those ideas for one month. Share what you learn with your counselor, and tell how your plan affected your family's usage.</v>
      </c>
      <c r="AK134" s="292" t="str">
        <f>IF(Sustainability!W19="","",Sustainability!W19)</f>
        <v/>
      </c>
      <c r="AL134" s="2"/>
      <c r="AM134" s="2"/>
      <c r="AN134" s="169"/>
      <c r="AO134" s="181"/>
      <c r="AP134" s="170"/>
      <c r="AQ134" s="2"/>
    </row>
    <row r="135" spans="5:43" customFormat="1" x14ac:dyDescent="0.15">
      <c r="E135" s="307"/>
      <c r="F135" s="311"/>
      <c r="G135" s="308"/>
      <c r="H135" s="2"/>
      <c r="I135" s="2"/>
      <c r="J135" s="291"/>
      <c r="K135" s="294"/>
      <c r="L135" s="292"/>
      <c r="N135" s="2"/>
      <c r="O135" s="184" t="str">
        <f>Cycling!B19</f>
        <v>c</v>
      </c>
      <c r="P135" s="198" t="str">
        <f>Cycling!C19</f>
        <v>Properly execute a right turn.</v>
      </c>
      <c r="Q135" s="185" t="str">
        <f>IF(Cycling!W19="","",Cycling!W19)</f>
        <v/>
      </c>
      <c r="R135" s="2"/>
      <c r="S135" s="2"/>
      <c r="T135" s="313"/>
      <c r="U135" s="290"/>
      <c r="V135" s="314"/>
      <c r="W135" s="2"/>
      <c r="X135" s="2"/>
      <c r="Y135" s="313" t="str">
        <f>'First Aid'!B28</f>
        <v>b</v>
      </c>
      <c r="Z135" s="315" t="str">
        <f>'First Aid'!C28</f>
        <v>With helpers under your supervision, improvise a stretcher and move a presumably unconscious person.</v>
      </c>
      <c r="AA135" s="314" t="str">
        <f>IF('First Aid'!W28="","",'First Aid'!W28)</f>
        <v/>
      </c>
      <c r="AB135" s="2"/>
      <c r="AC135" s="2"/>
      <c r="AD135" s="291"/>
      <c r="AE135" s="183" t="str">
        <f>'Personal Fitness'!C37</f>
        <v>Aerobic - run 9 minutes OR 1 mile.</v>
      </c>
      <c r="AF135" s="187" t="str">
        <f>IF('Personal Fitness'!W37="","",'Personal Fitness'!W37)</f>
        <v/>
      </c>
      <c r="AG135" s="2"/>
      <c r="AH135" s="2"/>
      <c r="AI135" s="291"/>
      <c r="AJ135" s="315"/>
      <c r="AK135" s="292"/>
      <c r="AL135" s="2"/>
      <c r="AM135" s="2"/>
      <c r="AN135" s="169"/>
      <c r="AO135" s="181"/>
      <c r="AP135" s="170"/>
      <c r="AQ135" s="2"/>
    </row>
    <row r="136" spans="5:43" customFormat="1" ht="12.75" customHeight="1" x14ac:dyDescent="0.15">
      <c r="E136" s="304" t="str">
        <f>'Citizenship in the Nation'!B7</f>
        <v>c</v>
      </c>
      <c r="F136" s="310" t="str">
        <f>'Citizenship in the Nation'!C7</f>
        <v>Tour a federal facility.  Explain to your counselor what you saw there and what you learned about its function in the local community and how it serves this nation.</v>
      </c>
      <c r="G136" s="302" t="str">
        <f>IF('Citizenship in the Nation'!W7="", "", 'Citizenship in the Nation'!W7)</f>
        <v/>
      </c>
      <c r="H136" s="2"/>
      <c r="I136" s="2"/>
      <c r="J136" s="291" t="str">
        <f>Communication!B18</f>
        <v>c</v>
      </c>
      <c r="K136" s="294" t="str">
        <f>Communication!C18</f>
        <v>Use desktop publishing to produce a newsletter, brochure, flier, or other printed material for your troop, class at school, or other group.  Include at least one article and one photograph or illustration.</v>
      </c>
      <c r="L136" s="292" t="str">
        <f>IF(Communication!W18="","",Communication!W18)</f>
        <v/>
      </c>
      <c r="N136" s="2"/>
      <c r="O136" s="184" t="str">
        <f>Cycling!B20</f>
        <v>d</v>
      </c>
      <c r="P136" s="198" t="str">
        <f>Cycling!C20</f>
        <v>Demonstrate appropriate actions at a right-turn only lane when you are continuing straight.</v>
      </c>
      <c r="Q136" s="185" t="str">
        <f>IF(Cycling!W20="","",Cycling!W20)</f>
        <v/>
      </c>
      <c r="R136" s="2"/>
      <c r="S136" s="2"/>
      <c r="T136" s="313" t="str">
        <f>'Environmental Science'!B36</f>
        <v>D3</v>
      </c>
      <c r="U136" s="290" t="str">
        <f>'Environmental Science'!C36</f>
        <v>Photograph an area affected by erosion.  Share your photographs with your counselor and discuss why the area has eroded and what might be done to help alleviate the erosion.</v>
      </c>
      <c r="V136" s="314" t="str">
        <f>IF('Environmental Science'!W36="","",'Environmental Science'!W36)</f>
        <v/>
      </c>
      <c r="W136" s="2"/>
      <c r="X136" s="2"/>
      <c r="Y136" s="313"/>
      <c r="Z136" s="315"/>
      <c r="AA136" s="314"/>
      <c r="AB136" s="2"/>
      <c r="AC136" s="2"/>
      <c r="AD136" s="291"/>
      <c r="AE136" s="183" t="str">
        <f>'Personal Fitness'!C38</f>
        <v>Flexibility - Distance stretched on 4th attempt of a sit and reach.</v>
      </c>
      <c r="AF136" s="187" t="str">
        <f>IF('Personal Fitness'!W38="","",'Personal Fitness'!W38)</f>
        <v/>
      </c>
      <c r="AG136" s="2"/>
      <c r="AH136" s="2"/>
      <c r="AI136" s="291"/>
      <c r="AJ136" s="315"/>
      <c r="AK136" s="292"/>
      <c r="AL136" s="2"/>
      <c r="AM136" s="2"/>
      <c r="AN136" s="169"/>
      <c r="AO136" s="181"/>
      <c r="AP136" s="170"/>
      <c r="AQ136" s="2"/>
    </row>
    <row r="137" spans="5:43" customFormat="1" ht="12.75" customHeight="1" x14ac:dyDescent="0.15">
      <c r="E137" s="305"/>
      <c r="F137" s="311"/>
      <c r="G137" s="303"/>
      <c r="H137" s="2"/>
      <c r="I137" s="2"/>
      <c r="J137" s="291"/>
      <c r="K137" s="294"/>
      <c r="L137" s="292"/>
      <c r="N137" s="2"/>
      <c r="O137" s="184" t="str">
        <f>Cycling!B21</f>
        <v>e</v>
      </c>
      <c r="P137" s="198" t="str">
        <f>Cycling!C21</f>
        <v>Show proper curbside and road-edge riding.  Show how to ride safely along a row of parked cars.</v>
      </c>
      <c r="Q137" s="185" t="str">
        <f>IF(Cycling!W21="","",Cycling!W21)</f>
        <v/>
      </c>
      <c r="R137" s="2"/>
      <c r="S137" s="2"/>
      <c r="T137" s="313"/>
      <c r="U137" s="290"/>
      <c r="V137" s="314"/>
      <c r="W137" s="2"/>
      <c r="X137" s="2"/>
      <c r="Y137" s="313" t="str">
        <f>'First Aid'!B29</f>
        <v>c</v>
      </c>
      <c r="Z137" s="315" t="str">
        <f>'First Aid'!C29</f>
        <v>With your counselor’s approval, arrange a visit with your patrol or troop to an emergency medical facility or through an American Red Cross chapter for a demonstration of how an AED is used.</v>
      </c>
      <c r="AA137" s="314" t="str">
        <f>IF('First Aid'!W29="","",'First Aid'!W29)</f>
        <v/>
      </c>
      <c r="AB137" s="2"/>
      <c r="AC137" s="2"/>
      <c r="AD137" s="291"/>
      <c r="AE137" s="183" t="str">
        <f>'Personal Fitness'!C39</f>
        <v>Strength - Sit-ups done correctly in 60 seconds.</v>
      </c>
      <c r="AF137" s="187" t="str">
        <f>IF('Personal Fitness'!W39="","",'Personal Fitness'!W39)</f>
        <v/>
      </c>
      <c r="AG137" s="2"/>
      <c r="AH137" s="2"/>
      <c r="AI137" s="291"/>
      <c r="AJ137" s="315"/>
      <c r="AK137" s="292"/>
      <c r="AL137" s="2"/>
      <c r="AM137" s="2"/>
      <c r="AN137" s="169"/>
      <c r="AO137" s="181"/>
      <c r="AP137" s="170"/>
      <c r="AQ137" s="2"/>
    </row>
    <row r="138" spans="5:43" customFormat="1" x14ac:dyDescent="0.15">
      <c r="E138" s="304" t="str">
        <f>'Citizenship in the Nation'!B8</f>
        <v>d</v>
      </c>
      <c r="F138" s="310" t="str">
        <f>'Citizenship in the Nation'!C8</f>
        <v>Choose a national monument that interests you.  Using books, brochures, the internet, and other resources, find out more about the monument.  Tell your counselor what you learned, and explain why the monument is important to this country's citizens.</v>
      </c>
      <c r="G138" s="302" t="str">
        <f>IF('Citizenship in the Nation'!W8="", "", 'Citizenship in the Nation'!W8)</f>
        <v/>
      </c>
      <c r="H138" s="2"/>
      <c r="I138" s="2"/>
      <c r="J138" s="291"/>
      <c r="K138" s="294"/>
      <c r="L138" s="292"/>
      <c r="N138" s="2"/>
      <c r="O138" s="184" t="str">
        <f>Cycling!B22</f>
        <v>f</v>
      </c>
      <c r="P138" s="198" t="str">
        <f>Cycling!C22</f>
        <v>Cross railroad tracks properly.</v>
      </c>
      <c r="Q138" s="185" t="str">
        <f>IF(Cycling!W22="","",Cycling!W22)</f>
        <v/>
      </c>
      <c r="R138" s="2"/>
      <c r="S138" s="2"/>
      <c r="T138" s="313" t="str">
        <f>'Environmental Science'!B37</f>
        <v>E1</v>
      </c>
      <c r="U138" s="290" t="str">
        <f>'Environmental Science'!C37</f>
        <v>Do research on one endangered species found in your state.  Find out what its natural habitat is, why it is endangered, what is being done to preserve it, and how many individual organisms are left in the wild.  Prepare a 100-word report about the organism, including a drawing.  Present your report to your patrol or troop.</v>
      </c>
      <c r="V138" s="314" t="str">
        <f>IF('Environmental Science'!W37="","",'Environmental Science'!W37)</f>
        <v/>
      </c>
      <c r="W138" s="2"/>
      <c r="X138" s="2"/>
      <c r="Y138" s="313"/>
      <c r="Z138" s="315"/>
      <c r="AA138" s="314"/>
      <c r="AB138" s="2"/>
      <c r="AC138" s="2"/>
      <c r="AD138" s="291"/>
      <c r="AE138" s="183" t="str">
        <f>'Personal Fitness'!C40</f>
        <v>Strength - Pull-ups done correctly in 60 seconds.</v>
      </c>
      <c r="AF138" s="187" t="str">
        <f>IF('Personal Fitness'!W40="","",'Personal Fitness'!W40)</f>
        <v/>
      </c>
      <c r="AG138" s="2"/>
      <c r="AH138" s="2"/>
      <c r="AI138" s="291"/>
      <c r="AJ138" s="315"/>
      <c r="AK138" s="292"/>
      <c r="AL138" s="2"/>
      <c r="AM138" s="2"/>
      <c r="AN138" s="169"/>
      <c r="AO138" s="181"/>
      <c r="AP138" s="170"/>
      <c r="AQ138" s="2"/>
    </row>
    <row r="139" spans="5:43" customFormat="1" x14ac:dyDescent="0.15">
      <c r="E139" s="305"/>
      <c r="F139" s="311"/>
      <c r="G139" s="303"/>
      <c r="H139" s="2"/>
      <c r="I139" s="2"/>
      <c r="J139" s="291">
        <f>Communication!B19</f>
        <v>8</v>
      </c>
      <c r="K139" s="295" t="str">
        <f>Communication!C19</f>
        <v>Plan a troop or crew court of honor, campfire program, or interfaith worship service.  Have the patrol leaders' council approve it, then write the script and prepare the program.  Serve as master of ceremonies.</v>
      </c>
      <c r="L139" s="292" t="str">
        <f>IF(Communication!W19="","",Communication!W19)</f>
        <v/>
      </c>
      <c r="N139" s="2"/>
      <c r="O139" s="184">
        <f>Cycling!B23</f>
        <v>2</v>
      </c>
      <c r="P139" s="188" t="str">
        <f>Cycling!C23</f>
        <v>Avoiding main highways, take the following rides:</v>
      </c>
      <c r="Q139" s="185" t="str">
        <f>IF(Cycling!W23="","",Cycling!W23)</f>
        <v/>
      </c>
      <c r="R139" s="2"/>
      <c r="S139" s="2"/>
      <c r="T139" s="313"/>
      <c r="U139" s="290"/>
      <c r="V139" s="314"/>
      <c r="W139" s="2"/>
      <c r="X139" s="2"/>
      <c r="Y139" s="184">
        <f>'First Aid'!B30</f>
        <v>7</v>
      </c>
      <c r="Z139" s="183" t="str">
        <f>'First Aid'!C30</f>
        <v>Teach another Scout a first-aid skill selected by your counselor.</v>
      </c>
      <c r="AA139" s="185" t="str">
        <f>IF('First Aid'!W30="","",'First Aid'!W30)</f>
        <v/>
      </c>
      <c r="AB139" s="2"/>
      <c r="AC139" s="2"/>
      <c r="AD139" s="291"/>
      <c r="AE139" s="183" t="str">
        <f>'Personal Fitness'!C41</f>
        <v>Strength - Push-ups done correctly in 60 seconds.</v>
      </c>
      <c r="AF139" s="187" t="str">
        <f>IF('Personal Fitness'!W41="","",'Personal Fitness'!W41)</f>
        <v/>
      </c>
      <c r="AG139" s="2"/>
      <c r="AH139" s="2"/>
      <c r="AI139" s="291" t="str">
        <f>Sustainability!B20</f>
        <v>C</v>
      </c>
      <c r="AJ139" s="315" t="str">
        <f>Sustainability!C20</f>
        <v>Evaluate your family's fuel and transportation usage. Review your family's transportation-related bills (gasoline, diesel, electric, public transportation, etc.) reflecting usage for three months (past or current). As a family, choose three ways to help reduce consumption and be a better steward of this resource. Implement those ideas for one month. Share what you learn with your counselor, and tell how your plan affected your family's transportation habits.</v>
      </c>
      <c r="AK139" s="292" t="str">
        <f>IF(Sustainability!W20="","",Sustainability!W20)</f>
        <v/>
      </c>
      <c r="AL139" s="2"/>
      <c r="AM139" s="2"/>
      <c r="AN139" s="169"/>
      <c r="AO139" s="181"/>
      <c r="AP139" s="170"/>
      <c r="AQ139" s="2"/>
    </row>
    <row r="140" spans="5:43" customFormat="1" x14ac:dyDescent="0.15">
      <c r="E140" s="307"/>
      <c r="F140" s="312"/>
      <c r="G140" s="308"/>
      <c r="H140" s="2"/>
      <c r="I140" s="2"/>
      <c r="J140" s="291"/>
      <c r="K140" s="295"/>
      <c r="L140" s="292"/>
      <c r="N140" s="2"/>
      <c r="O140" s="184" t="str">
        <f>Cycling!B24</f>
        <v>a</v>
      </c>
      <c r="P140" s="198" t="str">
        <f>Cycling!C24</f>
        <v>Two of 10 miles each.</v>
      </c>
      <c r="Q140" s="185" t="str">
        <f>IF(Cycling!W24="","",Cycling!W24)</f>
        <v/>
      </c>
      <c r="R140" s="2"/>
      <c r="S140" s="2"/>
      <c r="T140" s="313"/>
      <c r="U140" s="290"/>
      <c r="V140" s="314"/>
      <c r="W140" s="2"/>
      <c r="X140" s="2"/>
      <c r="Y140" s="109"/>
      <c r="Z140" s="181"/>
      <c r="AA140" s="98"/>
      <c r="AB140" s="2"/>
      <c r="AC140" s="2"/>
      <c r="AD140" s="291"/>
      <c r="AE140" s="183" t="str">
        <f>'Personal Fitness'!C42</f>
        <v>Body Composition - right arm.</v>
      </c>
      <c r="AF140" s="187" t="str">
        <f>IF('Personal Fitness'!W42="","",'Personal Fitness'!W42)</f>
        <v/>
      </c>
      <c r="AG140" s="2"/>
      <c r="AH140" s="2"/>
      <c r="AI140" s="291"/>
      <c r="AJ140" s="315"/>
      <c r="AK140" s="292"/>
      <c r="AL140" s="2"/>
      <c r="AM140" s="2"/>
      <c r="AN140" s="169"/>
      <c r="AO140" s="181"/>
      <c r="AP140" s="170"/>
      <c r="AQ140" s="2"/>
    </row>
    <row r="141" spans="5:43" customFormat="1" x14ac:dyDescent="0.15">
      <c r="E141" s="304">
        <f>'Citizenship in the Nation'!B9</f>
        <v>3</v>
      </c>
      <c r="F141" s="300" t="str">
        <f>'Citizenship in the Nation'!C9</f>
        <v>Watch the national evening news five days in a row OR read the front page of a major daily newspaper five days in a  row.  Discuss the national issues you learned about with your counselor.  Choose one of the issues and explain how it affects you and your family.</v>
      </c>
      <c r="G141" s="302" t="str">
        <f>IF('Citizenship in the Nation'!W9="", "", 'Citizenship in the Nation'!W9)</f>
        <v/>
      </c>
      <c r="H141" s="2"/>
      <c r="I141" s="2"/>
      <c r="J141" s="291"/>
      <c r="K141" s="295"/>
      <c r="L141" s="292"/>
      <c r="N141" s="2"/>
      <c r="O141" s="184" t="str">
        <f>Cycling!B25</f>
        <v>b</v>
      </c>
      <c r="P141" s="198" t="str">
        <f>Cycling!C25</f>
        <v>Two of 15 miles each.</v>
      </c>
      <c r="Q141" s="185" t="str">
        <f>IF(Cycling!W25="","",Cycling!W25)</f>
        <v/>
      </c>
      <c r="R141" s="2"/>
      <c r="S141" s="2"/>
      <c r="T141" s="313"/>
      <c r="U141" s="290"/>
      <c r="V141" s="314"/>
      <c r="W141" s="2"/>
      <c r="X141" s="2"/>
      <c r="Y141" s="109"/>
      <c r="Z141" s="181"/>
      <c r="AA141" s="98"/>
      <c r="AB141" s="2"/>
      <c r="AC141" s="2"/>
      <c r="AD141" s="291"/>
      <c r="AE141" s="183" t="str">
        <f>'Personal Fitness'!C43</f>
        <v>Body Composition - shoulders.</v>
      </c>
      <c r="AF141" s="187" t="str">
        <f>IF('Personal Fitness'!W43="","",'Personal Fitness'!W43)</f>
        <v/>
      </c>
      <c r="AG141" s="2"/>
      <c r="AH141" s="2"/>
      <c r="AI141" s="291"/>
      <c r="AJ141" s="315"/>
      <c r="AK141" s="292"/>
      <c r="AL141" s="2"/>
      <c r="AM141" s="2"/>
      <c r="AN141" s="169"/>
      <c r="AO141" s="181"/>
      <c r="AP141" s="170"/>
      <c r="AQ141" s="2"/>
    </row>
    <row r="142" spans="5:43" customFormat="1" x14ac:dyDescent="0.15">
      <c r="E142" s="305"/>
      <c r="F142" s="301"/>
      <c r="G142" s="303"/>
      <c r="H142" s="2"/>
      <c r="I142" s="2"/>
      <c r="J142" s="291">
        <f>Communication!B20</f>
        <v>9</v>
      </c>
      <c r="K142" s="295" t="str">
        <f>Communication!C20</f>
        <v>Find out about three career opportunities in communication.  Pick one and find out the education, training, and experience required for this profession.  Discuss this with your counselor, and explain why this profession might interest you.</v>
      </c>
      <c r="L142" s="292" t="str">
        <f>IF(Communication!W20="","",Communication!W20)</f>
        <v/>
      </c>
      <c r="N142" s="2"/>
      <c r="O142" s="184" t="str">
        <f>Cycling!B26</f>
        <v>c</v>
      </c>
      <c r="P142" s="198" t="str">
        <f>Cycling!C26</f>
        <v>Two of 25 miles each.</v>
      </c>
      <c r="Q142" s="185" t="str">
        <f>IF(Cycling!W26="","",Cycling!W26)</f>
        <v/>
      </c>
      <c r="R142" s="2"/>
      <c r="S142" s="2"/>
      <c r="T142" s="313" t="str">
        <f>'Environmental Science'!B38</f>
        <v>E2</v>
      </c>
      <c r="U142" s="290" t="str">
        <f>'Environmental Science'!C38</f>
        <v>Do research on one species that was endangered or threatened but which has now recovered.  Find out how the organism recovered, and what its new status is.  Write a 100-word report on the species and discuss it with your counselor.</v>
      </c>
      <c r="V142" s="314" t="str">
        <f>IF('Environmental Science'!W38="","",'Environmental Science'!W38)</f>
        <v/>
      </c>
      <c r="W142" s="2"/>
      <c r="X142" s="2"/>
      <c r="Y142" s="109"/>
      <c r="Z142" s="181"/>
      <c r="AA142" s="98"/>
      <c r="AB142" s="2"/>
      <c r="AC142" s="2"/>
      <c r="AD142" s="291"/>
      <c r="AE142" s="183" t="str">
        <f>'Personal Fitness'!C44</f>
        <v>Body Composition - chest.</v>
      </c>
      <c r="AF142" s="187" t="str">
        <f>IF('Personal Fitness'!W44="","",'Personal Fitness'!W44)</f>
        <v/>
      </c>
      <c r="AG142" s="2"/>
      <c r="AH142" s="2"/>
      <c r="AI142" s="291"/>
      <c r="AJ142" s="315"/>
      <c r="AK142" s="292"/>
      <c r="AL142" s="2"/>
      <c r="AM142" s="2"/>
      <c r="AN142" s="169"/>
      <c r="AO142" s="181"/>
      <c r="AP142" s="170"/>
      <c r="AQ142" s="2"/>
    </row>
    <row r="143" spans="5:43" customFormat="1" x14ac:dyDescent="0.15">
      <c r="E143" s="307"/>
      <c r="F143" s="309"/>
      <c r="G143" s="308"/>
      <c r="H143" s="2"/>
      <c r="I143" s="2"/>
      <c r="J143" s="291"/>
      <c r="K143" s="295"/>
      <c r="L143" s="292"/>
      <c r="N143" s="2"/>
      <c r="O143" s="184">
        <f>Cycling!B27</f>
        <v>3</v>
      </c>
      <c r="P143" s="188" t="str">
        <f>Cycling!C27</f>
        <v>After completing requirement 7a2 for the road biking option, do ONE of the following:</v>
      </c>
      <c r="Q143" s="185" t="str">
        <f>IF(Cycling!W27="","",Cycling!W27)</f>
        <v/>
      </c>
      <c r="R143" s="2"/>
      <c r="S143" s="2"/>
      <c r="T143" s="313"/>
      <c r="U143" s="290"/>
      <c r="V143" s="314"/>
      <c r="W143" s="2"/>
      <c r="X143" s="2"/>
      <c r="Y143" s="109"/>
      <c r="Z143" s="181"/>
      <c r="AA143" s="98"/>
      <c r="AB143" s="2"/>
      <c r="AC143" s="2"/>
      <c r="AD143" s="291"/>
      <c r="AE143" s="183" t="str">
        <f>'Personal Fitness'!C45</f>
        <v>Body Composition - abdomen.</v>
      </c>
      <c r="AF143" s="187" t="str">
        <f>IF('Personal Fitness'!W45="","",'Personal Fitness'!W45)</f>
        <v/>
      </c>
      <c r="AG143" s="2"/>
      <c r="AH143" s="2"/>
      <c r="AI143" s="291"/>
      <c r="AJ143" s="315"/>
      <c r="AK143" s="292"/>
      <c r="AL143" s="2"/>
      <c r="AM143" s="2"/>
      <c r="AN143" s="169"/>
      <c r="AO143" s="181"/>
      <c r="AP143" s="170"/>
      <c r="AQ143" s="2"/>
    </row>
    <row r="144" spans="5:43" customFormat="1" x14ac:dyDescent="0.15">
      <c r="E144" s="304">
        <f>'Citizenship in the Nation'!B10</f>
        <v>4</v>
      </c>
      <c r="F144" s="300" t="str">
        <f>'Citizenship in the Nation'!C10</f>
        <v>Discuss each of the following documents with your counselor.  Tell how you feel life in the United States might be different without each one.  Then choose one document and explain how it impacts you and your family.</v>
      </c>
      <c r="G144" s="302" t="str">
        <f>IF('Citizenship in the Nation'!W10="", "", 'Citizenship in the Nation'!W10)</f>
        <v/>
      </c>
      <c r="H144" s="2"/>
      <c r="I144" s="2"/>
      <c r="J144" s="291"/>
      <c r="K144" s="295"/>
      <c r="L144" s="292"/>
      <c r="N144" s="2"/>
      <c r="O144" s="313" t="str">
        <f>Cycling!B28</f>
        <v>a</v>
      </c>
      <c r="P144" s="319" t="str">
        <f>Cycling!C28</f>
        <v>Lay out on a road map a 50 mile trip.  Stay away from main highways.  Using your map, make this ride in eight hours.</v>
      </c>
      <c r="Q144" s="314" t="str">
        <f>IF(Cycling!W28="","",Cycling!W28)</f>
        <v/>
      </c>
      <c r="R144" s="2"/>
      <c r="S144" s="2"/>
      <c r="T144" s="313"/>
      <c r="U144" s="290"/>
      <c r="V144" s="314"/>
      <c r="W144" s="2"/>
      <c r="X144" s="2"/>
      <c r="Y144" s="109"/>
      <c r="Z144" s="181"/>
      <c r="AA144" s="98"/>
      <c r="AB144" s="2"/>
      <c r="AC144" s="2"/>
      <c r="AD144" s="291"/>
      <c r="AE144" s="183" t="str">
        <f>'Personal Fitness'!C46</f>
        <v>Body Composition - right thigh.</v>
      </c>
      <c r="AF144" s="187" t="str">
        <f>IF('Personal Fitness'!W46="","",'Personal Fitness'!W46)</f>
        <v/>
      </c>
      <c r="AG144" s="2"/>
      <c r="AH144" s="2"/>
      <c r="AI144" s="186"/>
      <c r="AJ144" s="183" t="str">
        <f>Sustainability!C21</f>
        <v>Stuff</v>
      </c>
      <c r="AK144" s="187" t="str">
        <f>IF(Sustainability!W21="","",Sustainability!W21)</f>
        <v/>
      </c>
      <c r="AL144" s="2"/>
      <c r="AM144" s="2"/>
      <c r="AN144" s="169"/>
      <c r="AO144" s="181"/>
      <c r="AP144" s="170"/>
      <c r="AQ144" s="2"/>
    </row>
    <row r="145" spans="5:43" customFormat="1" x14ac:dyDescent="0.15">
      <c r="E145" s="305"/>
      <c r="F145" s="301"/>
      <c r="G145" s="303"/>
      <c r="H145" s="2"/>
      <c r="I145" s="2"/>
      <c r="J145" s="168"/>
      <c r="K145" s="35"/>
      <c r="L145" s="98"/>
      <c r="N145" s="2"/>
      <c r="O145" s="313"/>
      <c r="P145" s="319"/>
      <c r="Q145" s="314"/>
      <c r="R145" s="2"/>
      <c r="S145" s="2"/>
      <c r="T145" s="313" t="str">
        <f>'Environmental Science'!B39</f>
        <v>E3</v>
      </c>
      <c r="U145" s="290" t="str">
        <f>'Environmental Science'!C39</f>
        <v>With your parent's and counselor's approval, work with a natural resource professional to identify two projects that have been approved to improve the habitat for a threatened or endangered species in your area.  Visit the site of one of these projects and report on what you saw.</v>
      </c>
      <c r="V145" s="314" t="str">
        <f>IF('Environmental Science'!W39="","",'Environmental Science'!W39)</f>
        <v/>
      </c>
      <c r="W145" s="2"/>
      <c r="X145" s="2"/>
      <c r="Y145" s="109"/>
      <c r="Z145" s="181"/>
      <c r="AA145" s="98"/>
      <c r="AB145" s="2"/>
      <c r="AC145" s="2"/>
      <c r="AD145" s="291">
        <f>'Personal Fitness'!B47</f>
        <v>7</v>
      </c>
      <c r="AE145" s="290" t="str">
        <f>'Personal Fitness'!C47</f>
        <v>Outline a comprehensive 12-week physical fitness program using the results of your fitness tests. Be sure your program incorporates the endurance, intensity, and warm-up guidelines discussed in the Personal Fitness merit badge pamphlet. Before beginning your exercises, have the program approved by your counselor and parents.</v>
      </c>
      <c r="AF145" s="292" t="str">
        <f>IF('Personal Fitness'!W47="","",'Personal Fitness'!W47)</f>
        <v/>
      </c>
      <c r="AG145" s="2"/>
      <c r="AH145" s="2"/>
      <c r="AI145" s="291" t="str">
        <f>Sustainability!B22</f>
        <v>A</v>
      </c>
      <c r="AJ145" s="315" t="str">
        <f>Sustainability!C22</f>
        <v>Keep a log of the "stuff" your family purchases (excluding food items) for two weeks. In your log, categorize each purchase as an essential need (such as soap) or a desirable want (such as a DVD). Share what you learn with your counselor.</v>
      </c>
      <c r="AK145" s="292" t="str">
        <f>IF(Sustainability!W22="","",Sustainability!W22)</f>
        <v/>
      </c>
      <c r="AL145" s="2"/>
      <c r="AM145" s="2"/>
      <c r="AN145" s="169"/>
      <c r="AO145" s="181"/>
      <c r="AP145" s="170"/>
      <c r="AQ145" s="2"/>
    </row>
    <row r="146" spans="5:43" customFormat="1" x14ac:dyDescent="0.15">
      <c r="E146" s="305"/>
      <c r="F146" s="301"/>
      <c r="G146" s="303"/>
      <c r="H146" s="2"/>
      <c r="I146" s="2"/>
      <c r="J146" s="168"/>
      <c r="K146" s="35"/>
      <c r="L146" s="98"/>
      <c r="N146" s="2"/>
      <c r="O146" s="313" t="str">
        <f>Cycling!B29</f>
        <v>b</v>
      </c>
      <c r="P146" s="319" t="str">
        <f>Cycling!C29</f>
        <v>Participate in an organized bike tour of at least 50 miles.  Make this ride in eight hours.  Afterward, use the tour's cue sheet to make a map of the ride.</v>
      </c>
      <c r="Q146" s="314" t="str">
        <f>IF(Cycling!W29="","",Cycling!W29)</f>
        <v/>
      </c>
      <c r="R146" s="2"/>
      <c r="S146" s="2"/>
      <c r="T146" s="313"/>
      <c r="U146" s="290"/>
      <c r="V146" s="314"/>
      <c r="W146" s="2"/>
      <c r="X146" s="2"/>
      <c r="Y146" s="109"/>
      <c r="Z146" s="181"/>
      <c r="AA146" s="98"/>
      <c r="AB146" s="2"/>
      <c r="AC146" s="2"/>
      <c r="AD146" s="291"/>
      <c r="AE146" s="290"/>
      <c r="AF146" s="292"/>
      <c r="AG146" s="2"/>
      <c r="AH146" s="2"/>
      <c r="AI146" s="291"/>
      <c r="AJ146" s="315"/>
      <c r="AK146" s="292"/>
      <c r="AL146" s="2"/>
      <c r="AM146" s="2"/>
      <c r="AN146" s="169"/>
      <c r="AO146" s="181"/>
      <c r="AP146" s="170"/>
      <c r="AQ146" s="2"/>
    </row>
    <row r="147" spans="5:43" customFormat="1" x14ac:dyDescent="0.15">
      <c r="E147" s="194" t="str">
        <f>'Citizenship in the Nation'!B11</f>
        <v>a</v>
      </c>
      <c r="F147" s="200" t="str">
        <f>'Citizenship in the Nation'!C11</f>
        <v>Declaration of Independence</v>
      </c>
      <c r="G147" s="193" t="str">
        <f>IF('Citizenship in the Nation'!W11="", "", 'Citizenship in the Nation'!W11)</f>
        <v/>
      </c>
      <c r="H147" s="2"/>
      <c r="I147" s="2"/>
      <c r="J147" s="168"/>
      <c r="K147" s="35"/>
      <c r="L147" s="98"/>
      <c r="N147" s="2"/>
      <c r="O147" s="313"/>
      <c r="P147" s="319"/>
      <c r="Q147" s="314"/>
      <c r="R147" s="2"/>
      <c r="S147" s="2"/>
      <c r="T147" s="313"/>
      <c r="U147" s="290"/>
      <c r="V147" s="314"/>
      <c r="W147" s="2"/>
      <c r="X147" s="2"/>
      <c r="Y147" s="109"/>
      <c r="Z147" s="181"/>
      <c r="AA147" s="98"/>
      <c r="AB147" s="2"/>
      <c r="AC147" s="2"/>
      <c r="AD147" s="291"/>
      <c r="AE147" s="290"/>
      <c r="AF147" s="292"/>
      <c r="AG147" s="2"/>
      <c r="AH147" s="2"/>
      <c r="AI147" s="291"/>
      <c r="AJ147" s="315"/>
      <c r="AK147" s="292"/>
      <c r="AL147" s="2"/>
      <c r="AM147" s="2"/>
      <c r="AN147" s="169"/>
      <c r="AO147" s="181"/>
      <c r="AP147" s="170"/>
      <c r="AQ147" s="2"/>
    </row>
    <row r="148" spans="5:43" customFormat="1" x14ac:dyDescent="0.15">
      <c r="E148" s="194" t="str">
        <f>'Citizenship in the Nation'!B12</f>
        <v>b</v>
      </c>
      <c r="F148" s="200" t="str">
        <f>'Citizenship in the Nation'!C12</f>
        <v>Preamble to the Constitution</v>
      </c>
      <c r="G148" s="193" t="str">
        <f>IF('Citizenship in the Nation'!W12="", "", 'Citizenship in the Nation'!W12)</f>
        <v/>
      </c>
      <c r="H148" s="2"/>
      <c r="I148" s="2"/>
      <c r="J148" s="168"/>
      <c r="K148" s="35"/>
      <c r="L148" s="98"/>
      <c r="N148" s="2"/>
      <c r="O148" s="184" t="str">
        <f>Cycling!B30</f>
        <v>7B</v>
      </c>
      <c r="P148" s="183" t="str">
        <f>Cycling!C30</f>
        <v>Mountain Biking</v>
      </c>
      <c r="Q148" s="185" t="str">
        <f>IF(Cycling!W30="","",Cycling!W30)</f>
        <v/>
      </c>
      <c r="R148" s="2"/>
      <c r="S148" s="2"/>
      <c r="T148" s="313" t="str">
        <f>'Environmental Science'!B40</f>
        <v>F1</v>
      </c>
      <c r="U148" s="290" t="str">
        <f>'Environmental Science'!C40</f>
        <v>Look around your home and determine 10 ways your family can help reduce pollution.  Practice at least two of these methods for seven days and discuss with your counselor what you have learned.</v>
      </c>
      <c r="V148" s="314" t="str">
        <f>IF('Environmental Science'!W40="","",'Environmental Science'!W40)</f>
        <v/>
      </c>
      <c r="W148" s="2"/>
      <c r="X148" s="2"/>
      <c r="Y148" s="109"/>
      <c r="Z148" s="181"/>
      <c r="AA148" s="98"/>
      <c r="AB148" s="2"/>
      <c r="AC148" s="2"/>
      <c r="AD148" s="291"/>
      <c r="AE148" s="290"/>
      <c r="AF148" s="292"/>
      <c r="AG148" s="2"/>
      <c r="AH148" s="2"/>
      <c r="AI148" s="291" t="str">
        <f>Sustainability!B23</f>
        <v>B</v>
      </c>
      <c r="AJ148" s="315" t="str">
        <f>Sustainability!C23</f>
        <v>Plan a project that involves the participation of your family to identify the "stuff" your family no longer needs. Complete your project by donating, repurposing, or recycling these items.</v>
      </c>
      <c r="AK148" s="292" t="str">
        <f>IF(Sustainability!W23="","",Sustainability!W23)</f>
        <v/>
      </c>
      <c r="AL148" s="2"/>
      <c r="AM148" s="2"/>
      <c r="AN148" s="169"/>
      <c r="AO148" s="181"/>
      <c r="AP148" s="170"/>
      <c r="AQ148" s="2"/>
    </row>
    <row r="149" spans="5:43" customFormat="1" x14ac:dyDescent="0.15">
      <c r="E149" s="194" t="str">
        <f>'Citizenship in the Nation'!B13</f>
        <v>c</v>
      </c>
      <c r="F149" s="200" t="str">
        <f>'Citizenship in the Nation'!C13</f>
        <v>The Constitution</v>
      </c>
      <c r="G149" s="193" t="str">
        <f>IF('Citizenship in the Nation'!W13="", "", 'Citizenship in the Nation'!W13)</f>
        <v/>
      </c>
      <c r="H149" s="2"/>
      <c r="I149" s="2"/>
      <c r="J149" s="168"/>
      <c r="K149" s="35"/>
      <c r="L149" s="98"/>
      <c r="N149" s="2"/>
      <c r="O149" s="184">
        <f>Cycling!B31</f>
        <v>1</v>
      </c>
      <c r="P149" s="188" t="str">
        <f>Cycling!C31</f>
        <v>Take a trail ride with your counselor and demonstrate the following:</v>
      </c>
      <c r="Q149" s="185" t="str">
        <f>IF(Cycling!W31="","",Cycling!W31)</f>
        <v/>
      </c>
      <c r="R149" s="2"/>
      <c r="S149" s="2"/>
      <c r="T149" s="313"/>
      <c r="U149" s="290"/>
      <c r="V149" s="314"/>
      <c r="W149" s="2"/>
      <c r="X149" s="2"/>
      <c r="Y149" s="109"/>
      <c r="Z149" s="181"/>
      <c r="AA149" s="98"/>
      <c r="AB149" s="2"/>
      <c r="AC149" s="2"/>
      <c r="AD149" s="291">
        <f>'Personal Fitness'!B48</f>
        <v>8</v>
      </c>
      <c r="AE149" s="290" t="str">
        <f>'Personal Fitness'!C48</f>
        <v>Complete the physical fitness program you outlined in requirement 7. Keep a log of your fitness program activity (how long you exercised; how far you ran, swam, or biked; how many exercise repetitions you completed; your exercise heart rate; etc.). Repeat the aerobic fitness, muscular strength, and flexibility tests every two weeks and record your results. After the 12th week, repeat the three tests, record your results, and show improvement in each one. For the body composition test, compare and analyze your pre-program and post-program body composition measurements. Discuss the meaning and benefit of your experience, and describe your long-term plans regarding your personal fitness.</v>
      </c>
      <c r="AF149" s="292" t="str">
        <f>IF('Personal Fitness'!W48="","",'Personal Fitness'!W48)</f>
        <v/>
      </c>
      <c r="AG149" s="2"/>
      <c r="AH149" s="2"/>
      <c r="AI149" s="291"/>
      <c r="AJ149" s="315"/>
      <c r="AK149" s="292"/>
      <c r="AL149" s="2"/>
      <c r="AM149" s="2"/>
      <c r="AN149" s="169"/>
      <c r="AO149" s="181"/>
      <c r="AP149" s="170"/>
      <c r="AQ149" s="2"/>
    </row>
    <row r="150" spans="5:43" customFormat="1" x14ac:dyDescent="0.15">
      <c r="E150" s="194" t="str">
        <f>'Citizenship in the Nation'!B14</f>
        <v>d</v>
      </c>
      <c r="F150" s="200" t="str">
        <f>'Citizenship in the Nation'!C14</f>
        <v>Bill of Rights</v>
      </c>
      <c r="G150" s="193" t="str">
        <f>IF('Citizenship in the Nation'!W14="", "", 'Citizenship in the Nation'!W14)</f>
        <v/>
      </c>
      <c r="H150" s="2"/>
      <c r="I150" s="2"/>
      <c r="J150" s="168"/>
      <c r="K150" s="35"/>
      <c r="L150" s="98"/>
      <c r="N150" s="2"/>
      <c r="O150" s="184" t="str">
        <f>Cycling!B32</f>
        <v>a</v>
      </c>
      <c r="P150" s="198" t="str">
        <f>Cycling!C32</f>
        <v>Properly mount, pedal, and brake, including emergency stops.</v>
      </c>
      <c r="Q150" s="185" t="str">
        <f>IF(Cycling!W32="","",Cycling!W32)</f>
        <v/>
      </c>
      <c r="R150" s="2"/>
      <c r="S150" s="2"/>
      <c r="T150" s="313"/>
      <c r="U150" s="290"/>
      <c r="V150" s="314"/>
      <c r="W150" s="2"/>
      <c r="X150" s="2"/>
      <c r="Y150" s="109"/>
      <c r="Z150" s="181"/>
      <c r="AA150" s="98"/>
      <c r="AB150" s="2"/>
      <c r="AC150" s="2"/>
      <c r="AD150" s="291"/>
      <c r="AE150" s="290"/>
      <c r="AF150" s="292"/>
      <c r="AG150" s="2"/>
      <c r="AH150" s="2"/>
      <c r="AI150" s="291" t="str">
        <f>Sustainability!B24</f>
        <v>C</v>
      </c>
      <c r="AJ150" s="315" t="str">
        <f>Sustainability!C24</f>
        <v>Discuss with your counselor how having too much "stuff" affects you, your family, and your community. Include the following: the financial impact, time spent, maintenance, health, storage, and waste. Include in your discussion the practices that can be used to avoid accumulating too much "stuff."</v>
      </c>
      <c r="AK150" s="292" t="str">
        <f>IF(Sustainability!W24="","",Sustainability!W24)</f>
        <v/>
      </c>
      <c r="AL150" s="2"/>
      <c r="AM150" s="2"/>
      <c r="AN150" s="169"/>
      <c r="AO150" s="181"/>
      <c r="AP150" s="170"/>
      <c r="AQ150" s="2"/>
    </row>
    <row r="151" spans="5:43" customFormat="1" x14ac:dyDescent="0.15">
      <c r="E151" s="194" t="str">
        <f>'Citizenship in the Nation'!B15</f>
        <v>e</v>
      </c>
      <c r="F151" s="200" t="str">
        <f>'Citizenship in the Nation'!C15</f>
        <v>Amendments to the Constitution</v>
      </c>
      <c r="G151" s="193" t="str">
        <f>IF('Citizenship in the Nation'!W15="", "", 'Citizenship in the Nation'!W15)</f>
        <v/>
      </c>
      <c r="H151" s="2"/>
      <c r="I151" s="2"/>
      <c r="J151" s="168"/>
      <c r="K151" s="35"/>
      <c r="L151" s="98"/>
      <c r="N151" s="2"/>
      <c r="O151" s="184" t="str">
        <f>Cycling!B33</f>
        <v>b</v>
      </c>
      <c r="P151" s="198" t="str">
        <f>Cycling!C33</f>
        <v>Show shifting skills as applicable to climbs and obstacles.</v>
      </c>
      <c r="Q151" s="185" t="str">
        <f>IF(Cycling!W33="","",Cycling!W33)</f>
        <v/>
      </c>
      <c r="R151" s="2"/>
      <c r="S151" s="2"/>
      <c r="T151" s="313" t="str">
        <f>'Environmental Science'!B41</f>
        <v>F2</v>
      </c>
      <c r="U151" s="290" t="str">
        <f>'Environmental Science'!C41</f>
        <v>Determine 10 ways to conserve resources or use resources more efficiently in your home, at school, or at camp.  Practice at least two of these methods for seven days and discuss with your counselor what you have learned.</v>
      </c>
      <c r="V151" s="314" t="str">
        <f>IF('Environmental Science'!W41="","",'Environmental Science'!W41)</f>
        <v/>
      </c>
      <c r="W151" s="2"/>
      <c r="X151" s="2"/>
      <c r="Y151" s="109"/>
      <c r="Z151" s="181"/>
      <c r="AA151" s="98"/>
      <c r="AB151" s="2"/>
      <c r="AC151" s="2"/>
      <c r="AD151" s="291"/>
      <c r="AE151" s="290"/>
      <c r="AF151" s="292"/>
      <c r="AG151" s="2"/>
      <c r="AH151" s="2"/>
      <c r="AI151" s="291"/>
      <c r="AJ151" s="315"/>
      <c r="AK151" s="292"/>
      <c r="AL151" s="2"/>
      <c r="AM151" s="2"/>
      <c r="AN151" s="169"/>
      <c r="AO151" s="181"/>
      <c r="AP151" s="170"/>
      <c r="AQ151" s="2"/>
    </row>
    <row r="152" spans="5:43" customFormat="1" ht="12.75" customHeight="1" x14ac:dyDescent="0.15">
      <c r="E152" s="194">
        <f>'Citizenship in the Nation'!B16</f>
        <v>5</v>
      </c>
      <c r="F152" s="192" t="str">
        <f>'Citizenship in the Nation'!C16</f>
        <v xml:space="preserve">List the six function of government as noted in the preamble to the Constitution.  </v>
      </c>
      <c r="G152" s="193" t="str">
        <f>IF('Citizenship in the Nation'!W16="", "", 'Citizenship in the Nation'!W16)</f>
        <v/>
      </c>
      <c r="H152" s="2"/>
      <c r="I152" s="2"/>
      <c r="J152" s="168"/>
      <c r="K152" s="35"/>
      <c r="L152" s="98"/>
      <c r="N152" s="2"/>
      <c r="O152" s="184" t="str">
        <f>Cycling!B34</f>
        <v>c</v>
      </c>
      <c r="P152" s="198" t="str">
        <f>Cycling!C34</f>
        <v>Show proper trail etiquette to hikers and other cyclists, including when to yield the right-of-way.</v>
      </c>
      <c r="Q152" s="185" t="str">
        <f>IF(Cycling!W34="","",Cycling!W34)</f>
        <v/>
      </c>
      <c r="R152" s="2"/>
      <c r="S152" s="2"/>
      <c r="T152" s="313"/>
      <c r="U152" s="290"/>
      <c r="V152" s="314"/>
      <c r="W152" s="2"/>
      <c r="X152" s="2"/>
      <c r="Y152" s="109"/>
      <c r="Z152" s="181"/>
      <c r="AA152" s="98"/>
      <c r="AB152" s="2"/>
      <c r="AC152" s="2"/>
      <c r="AD152" s="291"/>
      <c r="AE152" s="290"/>
      <c r="AF152" s="292"/>
      <c r="AG152" s="2"/>
      <c r="AH152" s="2"/>
      <c r="AI152" s="291"/>
      <c r="AJ152" s="315"/>
      <c r="AK152" s="292"/>
      <c r="AL152" s="2"/>
      <c r="AM152" s="2"/>
      <c r="AN152" s="169"/>
      <c r="AO152" s="181"/>
      <c r="AP152" s="170"/>
      <c r="AQ152" s="2"/>
    </row>
    <row r="153" spans="5:43" customFormat="1" x14ac:dyDescent="0.15">
      <c r="E153" s="304">
        <f>'Citizenship in the Nation'!B17</f>
        <v>6</v>
      </c>
      <c r="F153" s="300" t="str">
        <f>'Citizenship in the Nation'!C17</f>
        <v>With your counselor's approval, choose a speech of national historical importance.  Found out about the author, and tell your counselor about the person who gave the speech.  Explain the importance of the speech at the time it was given, and tell how it applies to American citizens today.  Choose a sentence or two from the speech that has significant meaning to you, and tell your counselor why.</v>
      </c>
      <c r="G153" s="302" t="str">
        <f>IF('Citizenship in the Nation'!W17="", "", 'Citizenship in the Nation'!W17)</f>
        <v/>
      </c>
      <c r="H153" s="2"/>
      <c r="I153" s="2"/>
      <c r="J153" s="168"/>
      <c r="K153" s="35"/>
      <c r="L153" s="98"/>
      <c r="N153" s="2"/>
      <c r="O153" s="184" t="str">
        <f>Cycling!B35</f>
        <v>d</v>
      </c>
      <c r="P153" s="198" t="str">
        <f>Cycling!C35</f>
        <v>Show proper technique for riding up and down hills.</v>
      </c>
      <c r="Q153" s="185" t="str">
        <f>IF(Cycling!W35="","",Cycling!W35)</f>
        <v/>
      </c>
      <c r="R153" s="2"/>
      <c r="S153" s="2"/>
      <c r="T153" s="313"/>
      <c r="U153" s="290"/>
      <c r="V153" s="314"/>
      <c r="W153" s="2"/>
      <c r="X153" s="2"/>
      <c r="Y153" s="109"/>
      <c r="Z153" s="181"/>
      <c r="AA153" s="98"/>
      <c r="AB153" s="2"/>
      <c r="AC153" s="2"/>
      <c r="AD153" s="291"/>
      <c r="AE153" s="290"/>
      <c r="AF153" s="292"/>
      <c r="AG153" s="2"/>
      <c r="AH153" s="2"/>
      <c r="AI153" s="291"/>
      <c r="AJ153" s="315"/>
      <c r="AK153" s="292"/>
      <c r="AL153" s="2"/>
      <c r="AM153" s="2"/>
      <c r="AN153" s="169"/>
      <c r="AO153" s="181"/>
      <c r="AP153" s="170"/>
      <c r="AQ153" s="2"/>
    </row>
    <row r="154" spans="5:43" customFormat="1" x14ac:dyDescent="0.15">
      <c r="E154" s="305"/>
      <c r="F154" s="301"/>
      <c r="G154" s="303"/>
      <c r="H154" s="2"/>
      <c r="I154" s="2"/>
      <c r="J154" s="168"/>
      <c r="K154" s="35"/>
      <c r="L154" s="98"/>
      <c r="N154" s="2"/>
      <c r="O154" s="313" t="str">
        <f>Cycling!B36</f>
        <v>e</v>
      </c>
      <c r="P154" s="319" t="str">
        <f>Cycling!C36</f>
        <v>Demonstrate how to correctly cross an obstacle by either going over the obstacle on your bike or dismounting your bike and crossing over or around the obstacle.</v>
      </c>
      <c r="Q154" s="314" t="str">
        <f>IF(Cycling!W36="","",Cycling!W36)</f>
        <v/>
      </c>
      <c r="R154" s="2"/>
      <c r="S154" s="2"/>
      <c r="T154" s="313" t="str">
        <f>'Environmental Science'!B42</f>
        <v>F3</v>
      </c>
      <c r="U154" s="290" t="str">
        <f>'Environmental Science'!C42</f>
        <v>Perform an experiment on packaging materials to find out which ones are biodegradable.  Discuss your conclusion with your counselor.</v>
      </c>
      <c r="V154" s="314" t="str">
        <f>IF('Environmental Science'!W42="","",'Environmental Science'!W42)</f>
        <v/>
      </c>
      <c r="W154" s="2"/>
      <c r="X154" s="2"/>
      <c r="Y154" s="109"/>
      <c r="Z154" s="181"/>
      <c r="AA154" s="98"/>
      <c r="AB154" s="2"/>
      <c r="AC154" s="2"/>
      <c r="AD154" s="291"/>
      <c r="AE154" s="290"/>
      <c r="AF154" s="292"/>
      <c r="AG154" s="2"/>
      <c r="AH154" s="2"/>
      <c r="AI154" s="291" t="str">
        <f>Sustainability!B25</f>
        <v>3a</v>
      </c>
      <c r="AJ154" s="290" t="str">
        <f>Sustainability!C25</f>
        <v>Explain to your counselor how the planetary life-support systems (soil, climate, freshwater, atmospheric, nutrient, oceanic, ecosystems, and species) support life on Earth and interact with one another.</v>
      </c>
      <c r="AK154" s="292"/>
      <c r="AL154" s="2"/>
      <c r="AM154" s="2"/>
      <c r="AN154" s="169"/>
      <c r="AO154" s="181"/>
      <c r="AP154" s="170"/>
      <c r="AQ154" s="2"/>
    </row>
    <row r="155" spans="5:43" customFormat="1" x14ac:dyDescent="0.15">
      <c r="E155" s="305"/>
      <c r="F155" s="301"/>
      <c r="G155" s="303"/>
      <c r="H155" s="2"/>
      <c r="I155" s="2"/>
      <c r="J155" s="168"/>
      <c r="K155" s="35"/>
      <c r="L155" s="98"/>
      <c r="N155" s="2"/>
      <c r="O155" s="313"/>
      <c r="P155" s="319"/>
      <c r="Q155" s="314"/>
      <c r="R155" s="2"/>
      <c r="S155" s="2"/>
      <c r="T155" s="313"/>
      <c r="U155" s="290"/>
      <c r="V155" s="314"/>
      <c r="W155" s="2"/>
      <c r="X155" s="2"/>
      <c r="Y155" s="109"/>
      <c r="Z155" s="181"/>
      <c r="AA155" s="98"/>
      <c r="AB155" s="2"/>
      <c r="AC155" s="2"/>
      <c r="AD155" s="291"/>
      <c r="AE155" s="290"/>
      <c r="AF155" s="292"/>
      <c r="AG155" s="2"/>
      <c r="AH155" s="2"/>
      <c r="AI155" s="291"/>
      <c r="AJ155" s="290"/>
      <c r="AK155" s="292"/>
      <c r="AL155" s="2"/>
      <c r="AM155" s="2"/>
      <c r="AN155" s="169"/>
      <c r="AO155" s="181"/>
      <c r="AP155" s="170"/>
      <c r="AQ155" s="2"/>
    </row>
    <row r="156" spans="5:43" customFormat="1" x14ac:dyDescent="0.15">
      <c r="E156" s="307"/>
      <c r="F156" s="301"/>
      <c r="G156" s="308"/>
      <c r="H156" s="2"/>
      <c r="I156" s="2"/>
      <c r="J156" s="168"/>
      <c r="K156" s="35"/>
      <c r="L156" s="98"/>
      <c r="N156" s="2"/>
      <c r="O156" s="184" t="str">
        <f>Cycling!B37</f>
        <v>f</v>
      </c>
      <c r="P156" s="198" t="str">
        <f>Cycling!C37</f>
        <v>Cross rocks, gravel, and roots properly.</v>
      </c>
      <c r="Q156" s="185" t="str">
        <f>IF(Cycling!W37="","",Cycling!W37)</f>
        <v/>
      </c>
      <c r="R156" s="2"/>
      <c r="S156" s="2"/>
      <c r="T156" s="313" t="str">
        <f>'Environmental Science'!B43</f>
        <v>G1</v>
      </c>
      <c r="U156" s="290" t="str">
        <f>'Environmental Science'!C43</f>
        <v>Using photographs or illustrations, point out the differences between a drone and worker bee.  Discuss the stages of bee development.  Explain the pollination process, and what propolis is and how it is used by honey bees.  Tell how bees make honey and beeswax, and how both are harvested.  Explain the part played in the life of the hive by the queen, the drones, and the workers.</v>
      </c>
      <c r="V156" s="314" t="str">
        <f>IF('Environmental Science'!W43="","",'Environmental Science'!W43)</f>
        <v/>
      </c>
      <c r="W156" s="2"/>
      <c r="X156" s="2"/>
      <c r="Y156" s="109"/>
      <c r="Z156" s="181"/>
      <c r="AA156" s="98"/>
      <c r="AB156" s="2"/>
      <c r="AC156" s="2"/>
      <c r="AD156" s="291"/>
      <c r="AE156" s="290"/>
      <c r="AF156" s="292"/>
      <c r="AG156" s="2"/>
      <c r="AH156" s="2"/>
      <c r="AI156" s="291"/>
      <c r="AJ156" s="290"/>
      <c r="AK156" s="292"/>
      <c r="AL156" s="2"/>
      <c r="AM156" s="2"/>
      <c r="AN156" s="169"/>
      <c r="AO156" s="181"/>
      <c r="AP156" s="170"/>
      <c r="AQ156" s="2"/>
    </row>
    <row r="157" spans="5:43" customFormat="1" ht="12.75" customHeight="1" x14ac:dyDescent="0.15">
      <c r="E157" s="194">
        <f>'Citizenship in the Nation'!B18</f>
        <v>7</v>
      </c>
      <c r="F157" s="192" t="str">
        <f>'Citizenship in the Nation'!C18</f>
        <v>Name the three branches of our federal government and explain to your counselor their functions.  Explain how citizens can be involved in each branch.  Explain the importance of our checks and balances system.  Describe how each branch "checks" and "balances" the others.</v>
      </c>
      <c r="G157" s="193" t="str">
        <f>IF('Citizenship in the Nation'!W18="", "", 'Citizenship in the Nation'!W18)</f>
        <v/>
      </c>
      <c r="H157" s="2"/>
      <c r="I157" s="2"/>
      <c r="J157" s="168"/>
      <c r="K157" s="35"/>
      <c r="L157" s="98"/>
      <c r="N157" s="2"/>
      <c r="O157" s="184">
        <f>Cycling!B38</f>
        <v>2</v>
      </c>
      <c r="P157" s="188" t="str">
        <f>Cycling!C38</f>
        <v>Describe the rules of trail riding, including how to know when a trail is unsuitable for riding.</v>
      </c>
      <c r="Q157" s="185" t="str">
        <f>IF(Cycling!W38="","",Cycling!W38)</f>
        <v/>
      </c>
      <c r="R157" s="2"/>
      <c r="S157" s="2"/>
      <c r="T157" s="313"/>
      <c r="U157" s="290"/>
      <c r="V157" s="314"/>
      <c r="W157" s="2"/>
      <c r="X157" s="2"/>
      <c r="Y157" s="109"/>
      <c r="Z157" s="181"/>
      <c r="AA157" s="98"/>
      <c r="AB157" s="2"/>
      <c r="AC157" s="2"/>
      <c r="AD157" s="291">
        <f>'Personal Fitness'!B49</f>
        <v>9</v>
      </c>
      <c r="AE157" s="290" t="str">
        <f>'Personal Fitness'!C49</f>
        <v>Find out about three career opportunities in personal fitness. Pick one and find out the education, training, and experience required for this profession. Discuss what you learned with your counselor, and explain why this profession might interest you.</v>
      </c>
      <c r="AF157" s="292" t="str">
        <f>IF('Personal Fitness'!W49="","",'Personal Fitness'!W49)</f>
        <v/>
      </c>
      <c r="AG157" s="2"/>
      <c r="AH157" s="2"/>
      <c r="AI157" s="291" t="str">
        <f>Sustainability!B26</f>
        <v>3b</v>
      </c>
      <c r="AJ157" s="290" t="str">
        <f>Sustainability!C26</f>
        <v>Tell how the harvesting or production of raw materials (by extraction or recycling), along with distribution of the resulting products, consumption, and disposal/repurposing, influences current and future sustainability thinking and planning.</v>
      </c>
      <c r="AK157" s="292"/>
      <c r="AL157" s="2"/>
      <c r="AM157" s="2"/>
      <c r="AN157" s="169"/>
      <c r="AO157" s="181"/>
      <c r="AP157" s="170"/>
      <c r="AQ157" s="2"/>
    </row>
    <row r="158" spans="5:43" customFormat="1" x14ac:dyDescent="0.15">
      <c r="E158" s="297">
        <f>'Citizenship in the Nation'!B19</f>
        <v>8</v>
      </c>
      <c r="F158" s="296" t="str">
        <f>'Citizenship in the Nation'!C19</f>
        <v>Name your two senators and a member of Congress from your congressional district.  Write a letter about a national issue and send it to one of these elected officials, sharing your view with him or her.  Show your letter to your counselor, along with any response you might receive.</v>
      </c>
      <c r="G158" s="298" t="str">
        <f>IF('Citizenship in the Nation'!W19="", "", 'Citizenship in the Nation'!W19)</f>
        <v/>
      </c>
      <c r="H158" s="2"/>
      <c r="I158" s="2"/>
      <c r="J158" s="168"/>
      <c r="K158" s="35"/>
      <c r="L158" s="98"/>
      <c r="N158" s="2"/>
      <c r="O158" s="313">
        <f>Cycling!B39</f>
        <v>3</v>
      </c>
      <c r="P158" s="315" t="str">
        <f>Cycling!C39</f>
        <v>On trails approved by your counselor, take the following rides.  Make a report of the rides taken, listing dates for the routes traveled and interesting things seen.</v>
      </c>
      <c r="Q158" s="314" t="str">
        <f>IF(Cycling!W39="","",Cycling!W39)</f>
        <v/>
      </c>
      <c r="R158" s="2"/>
      <c r="S158" s="2"/>
      <c r="T158" s="313"/>
      <c r="U158" s="290"/>
      <c r="V158" s="314"/>
      <c r="W158" s="2"/>
      <c r="X158" s="2"/>
      <c r="Y158" s="109"/>
      <c r="Z158" s="181"/>
      <c r="AA158" s="98"/>
      <c r="AB158" s="2"/>
      <c r="AC158" s="2"/>
      <c r="AD158" s="291"/>
      <c r="AE158" s="290"/>
      <c r="AF158" s="292"/>
      <c r="AG158" s="2"/>
      <c r="AH158" s="2"/>
      <c r="AI158" s="291"/>
      <c r="AJ158" s="290"/>
      <c r="AK158" s="292"/>
      <c r="AL158" s="2"/>
      <c r="AM158" s="2"/>
      <c r="AN158" s="169"/>
      <c r="AO158" s="181"/>
      <c r="AP158" s="170"/>
      <c r="AQ158" s="2"/>
    </row>
    <row r="159" spans="5:43" customFormat="1" x14ac:dyDescent="0.15">
      <c r="E159" s="297"/>
      <c r="F159" s="296"/>
      <c r="G159" s="298"/>
      <c r="H159" s="2"/>
      <c r="I159" s="2"/>
      <c r="J159" s="168"/>
      <c r="K159" s="35"/>
      <c r="L159" s="98"/>
      <c r="N159" s="2"/>
      <c r="O159" s="313"/>
      <c r="P159" s="315"/>
      <c r="Q159" s="314"/>
      <c r="R159" s="2"/>
      <c r="S159" s="2"/>
      <c r="T159" s="313"/>
      <c r="U159" s="290"/>
      <c r="V159" s="314"/>
      <c r="W159" s="2"/>
      <c r="X159" s="2"/>
      <c r="Y159" s="109"/>
      <c r="Z159" s="181"/>
      <c r="AA159" s="98"/>
      <c r="AB159" s="2"/>
      <c r="AC159" s="2"/>
      <c r="AD159" s="291"/>
      <c r="AE159" s="290"/>
      <c r="AF159" s="292"/>
      <c r="AG159" s="2"/>
      <c r="AH159" s="2"/>
      <c r="AI159" s="291"/>
      <c r="AJ159" s="290"/>
      <c r="AK159" s="292"/>
      <c r="AL159" s="2"/>
      <c r="AM159" s="2"/>
      <c r="AN159" s="169"/>
      <c r="AO159" s="181"/>
      <c r="AP159" s="170"/>
      <c r="AQ159" s="2"/>
    </row>
    <row r="160" spans="5:43" customFormat="1" x14ac:dyDescent="0.15">
      <c r="E160" s="297"/>
      <c r="F160" s="296"/>
      <c r="G160" s="298"/>
      <c r="H160" s="2"/>
      <c r="I160" s="2"/>
      <c r="J160" s="168"/>
      <c r="K160" s="35"/>
      <c r="L160" s="98"/>
      <c r="N160" s="2"/>
      <c r="O160" s="184" t="str">
        <f>Cycling!B40</f>
        <v>a</v>
      </c>
      <c r="P160" s="198" t="str">
        <f>Cycling!C40</f>
        <v>Two of 2 miles each.</v>
      </c>
      <c r="Q160" s="185" t="str">
        <f>IF(Cycling!W40="","",Cycling!W40)</f>
        <v/>
      </c>
      <c r="R160" s="2"/>
      <c r="S160" s="2"/>
      <c r="T160" s="313" t="str">
        <f>'Environmental Science'!B44</f>
        <v>G2</v>
      </c>
      <c r="U160" s="290" t="str">
        <f>'Environmental Science'!C44</f>
        <v>Present to your counselor a one-page report on how and why honey bees are used in pollinating food crops.  In your report, discuss the problems faced by the bee population today, and the impact to humanity if there were no pollinators.  Share your report with your troop or patrol, your class at school, or another group approved by your counselor.</v>
      </c>
      <c r="V160" s="314" t="str">
        <f>IF('Environmental Science'!W44="","",'Environmental Science'!W44)</f>
        <v/>
      </c>
      <c r="W160" s="2"/>
      <c r="X160" s="2"/>
      <c r="Y160" s="109"/>
      <c r="Z160" s="181"/>
      <c r="AA160" s="98"/>
      <c r="AB160" s="2"/>
      <c r="AC160" s="2"/>
      <c r="AG160" s="2"/>
      <c r="AH160" s="2"/>
      <c r="AI160" s="169"/>
      <c r="AJ160" s="181"/>
      <c r="AK160" s="170"/>
      <c r="AL160" s="2"/>
      <c r="AM160" s="2"/>
      <c r="AN160" s="169"/>
      <c r="AO160" s="181"/>
      <c r="AP160" s="170"/>
      <c r="AQ160" s="2"/>
    </row>
    <row r="161" spans="5:43" customFormat="1" x14ac:dyDescent="0.15">
      <c r="E161" s="168"/>
      <c r="F161" s="199"/>
      <c r="G161" s="98"/>
      <c r="H161" s="2"/>
      <c r="I161" s="2"/>
      <c r="J161" s="168"/>
      <c r="K161" s="35"/>
      <c r="L161" s="98"/>
      <c r="N161" s="2"/>
      <c r="O161" s="184" t="str">
        <f>Cycling!B41</f>
        <v>b</v>
      </c>
      <c r="P161" s="198" t="str">
        <f>Cycling!C41</f>
        <v>Two of 5 miles each.</v>
      </c>
      <c r="Q161" s="185" t="str">
        <f>IF(Cycling!W41="","",Cycling!W41)</f>
        <v/>
      </c>
      <c r="R161" s="2"/>
      <c r="S161" s="2"/>
      <c r="T161" s="313"/>
      <c r="U161" s="290"/>
      <c r="V161" s="314"/>
      <c r="W161" s="2"/>
      <c r="X161" s="2"/>
      <c r="Y161" s="109"/>
      <c r="Z161" s="181"/>
      <c r="AA161" s="98"/>
      <c r="AB161" s="2"/>
      <c r="AC161" s="2"/>
      <c r="AG161" s="2"/>
      <c r="AH161" s="2"/>
      <c r="AI161" s="169"/>
      <c r="AJ161" s="181"/>
      <c r="AK161" s="170"/>
      <c r="AL161" s="2"/>
      <c r="AM161" s="2"/>
      <c r="AN161" s="169"/>
      <c r="AO161" s="181"/>
      <c r="AP161" s="170"/>
      <c r="AQ161" s="2"/>
    </row>
    <row r="162" spans="5:43" customFormat="1" x14ac:dyDescent="0.15">
      <c r="E162" s="168"/>
      <c r="F162" s="199"/>
      <c r="G162" s="98"/>
      <c r="H162" s="2"/>
      <c r="I162" s="2"/>
      <c r="J162" s="168"/>
      <c r="K162" s="35"/>
      <c r="L162" s="98"/>
      <c r="N162" s="2"/>
      <c r="O162" s="184" t="str">
        <f>Cycling!B42</f>
        <v>c</v>
      </c>
      <c r="P162" s="198" t="str">
        <f>Cycling!C42</f>
        <v>Two of 8 miles each.</v>
      </c>
      <c r="Q162" s="185" t="str">
        <f>IF(Cycling!W42="","",Cycling!W42)</f>
        <v/>
      </c>
      <c r="R162" s="2"/>
      <c r="S162" s="2"/>
      <c r="T162" s="313"/>
      <c r="U162" s="290"/>
      <c r="V162" s="314"/>
      <c r="W162" s="2"/>
      <c r="X162" s="2"/>
      <c r="Y162" s="109"/>
      <c r="Z162" s="181"/>
      <c r="AA162" s="98"/>
      <c r="AB162" s="2"/>
      <c r="AC162" s="2"/>
      <c r="AG162" s="2"/>
      <c r="AH162" s="2"/>
      <c r="AI162" s="169"/>
      <c r="AJ162" s="181"/>
      <c r="AK162" s="170"/>
      <c r="AL162" s="2"/>
      <c r="AM162" s="2"/>
      <c r="AN162" s="169"/>
      <c r="AO162" s="181"/>
      <c r="AP162" s="170"/>
      <c r="AQ162" s="2"/>
    </row>
    <row r="163" spans="5:43" customFormat="1" x14ac:dyDescent="0.15">
      <c r="E163" s="168"/>
      <c r="F163" s="199"/>
      <c r="G163" s="98"/>
      <c r="H163" s="2"/>
      <c r="I163" s="2"/>
      <c r="J163" s="168"/>
      <c r="K163" s="35"/>
      <c r="L163" s="98"/>
      <c r="N163" s="2"/>
      <c r="O163" s="313">
        <f>Cycling!B43</f>
        <v>4</v>
      </c>
      <c r="P163" s="315" t="str">
        <f>Cycling!C43</f>
        <v>After completing requirement 7B3 for the mountain biking option, lay out a 22-mile trip.  You may include multiple trail systems, if needed.  Stay away from main highways.  Using your map, make this ride in six hours.</v>
      </c>
      <c r="Q163" s="314" t="str">
        <f>IF(Cycling!W43="","",Cycling!W43)</f>
        <v/>
      </c>
      <c r="R163" s="2"/>
      <c r="S163" s="2"/>
      <c r="T163" s="313"/>
      <c r="U163" s="290"/>
      <c r="V163" s="314"/>
      <c r="W163" s="2"/>
      <c r="X163" s="2"/>
      <c r="Y163" s="109"/>
      <c r="Z163" s="181"/>
      <c r="AA163" s="98"/>
      <c r="AB163" s="2"/>
      <c r="AC163" s="2"/>
      <c r="AG163" s="2"/>
      <c r="AH163" s="2"/>
      <c r="AI163" s="169"/>
      <c r="AJ163" s="181"/>
      <c r="AK163" s="170"/>
      <c r="AL163" s="2"/>
      <c r="AM163" s="2"/>
      <c r="AN163" s="169"/>
      <c r="AO163" s="181"/>
      <c r="AP163" s="170"/>
      <c r="AQ163" s="2"/>
    </row>
    <row r="164" spans="5:43" customFormat="1" x14ac:dyDescent="0.15">
      <c r="E164" s="168"/>
      <c r="F164" s="199"/>
      <c r="G164" s="98"/>
      <c r="H164" s="2"/>
      <c r="I164" s="2"/>
      <c r="J164" s="168"/>
      <c r="K164" s="35"/>
      <c r="L164" s="98"/>
      <c r="N164" s="2"/>
      <c r="O164" s="313"/>
      <c r="P164" s="315"/>
      <c r="Q164" s="314"/>
      <c r="R164" s="2"/>
      <c r="S164" s="2"/>
      <c r="T164" s="109"/>
      <c r="U164" s="181"/>
      <c r="V164" s="98"/>
      <c r="W164" s="2"/>
      <c r="X164" s="2"/>
      <c r="Y164" s="109"/>
      <c r="Z164" s="181"/>
      <c r="AA164" s="98"/>
      <c r="AB164" s="2"/>
      <c r="AC164" s="2"/>
      <c r="AG164" s="2"/>
      <c r="AH164" s="2"/>
      <c r="AI164" s="169"/>
      <c r="AJ164" s="181"/>
      <c r="AK164" s="170"/>
      <c r="AL164" s="2"/>
      <c r="AM164" s="2"/>
      <c r="AN164" s="169"/>
      <c r="AO164" s="181"/>
      <c r="AP164" s="170"/>
      <c r="AQ164" s="2"/>
    </row>
    <row r="165" spans="5:43" customFormat="1" x14ac:dyDescent="0.15">
      <c r="E165" s="168"/>
      <c r="F165" s="199"/>
      <c r="G165" s="98"/>
      <c r="H165" s="2"/>
      <c r="I165" s="2"/>
      <c r="J165" s="168"/>
      <c r="K165" s="35"/>
      <c r="L165" s="98"/>
      <c r="N165" s="2"/>
      <c r="O165" s="313"/>
      <c r="P165" s="315"/>
      <c r="Q165" s="314"/>
      <c r="R165" s="2"/>
      <c r="S165" s="2"/>
      <c r="T165" s="109"/>
      <c r="U165" s="181"/>
      <c r="V165" s="98"/>
      <c r="W165" s="2"/>
      <c r="X165" s="2"/>
      <c r="Y165" s="109"/>
      <c r="Z165" s="181"/>
      <c r="AA165" s="98"/>
      <c r="AB165" s="2"/>
      <c r="AC165" s="2"/>
      <c r="AG165" s="2"/>
      <c r="AH165" s="2"/>
      <c r="AI165" s="169"/>
      <c r="AJ165" s="181"/>
      <c r="AK165" s="170"/>
      <c r="AL165" s="2"/>
      <c r="AM165" s="2"/>
      <c r="AN165" s="169"/>
      <c r="AO165" s="181"/>
      <c r="AP165" s="170"/>
      <c r="AQ165" s="2"/>
    </row>
    <row r="166" spans="5:43" customFormat="1" x14ac:dyDescent="0.15">
      <c r="E166" s="168"/>
      <c r="F166" s="199"/>
      <c r="G166" s="98"/>
      <c r="H166" s="2"/>
      <c r="I166" s="2"/>
      <c r="J166" s="168"/>
      <c r="K166" s="35"/>
      <c r="L166" s="98"/>
      <c r="N166" s="2"/>
      <c r="O166" s="168"/>
      <c r="P166" s="181"/>
      <c r="Q166" s="98"/>
      <c r="R166" s="2"/>
      <c r="S166" s="2"/>
      <c r="T166" s="109"/>
      <c r="U166" s="181"/>
      <c r="V166" s="98"/>
      <c r="W166" s="2"/>
      <c r="X166" s="2"/>
      <c r="Y166" s="109"/>
      <c r="Z166" s="181"/>
      <c r="AA166" s="98"/>
      <c r="AB166" s="2"/>
      <c r="AC166" s="2"/>
      <c r="AG166" s="2"/>
      <c r="AH166" s="2"/>
      <c r="AI166" s="169"/>
      <c r="AJ166" s="181"/>
      <c r="AK166" s="170"/>
      <c r="AL166" s="2"/>
      <c r="AM166" s="2"/>
      <c r="AN166" s="169"/>
      <c r="AO166" s="181"/>
      <c r="AP166" s="170"/>
      <c r="AQ166" s="2"/>
    </row>
    <row r="167" spans="5:43" customFormat="1" x14ac:dyDescent="0.15">
      <c r="E167" s="168"/>
      <c r="F167" s="199"/>
      <c r="G167" s="98"/>
      <c r="H167" s="2"/>
      <c r="I167" s="2"/>
      <c r="J167" s="168"/>
      <c r="K167" s="35"/>
      <c r="L167" s="98"/>
      <c r="N167" s="2"/>
      <c r="O167" s="168"/>
      <c r="P167" s="181"/>
      <c r="Q167" s="98"/>
      <c r="R167" s="2"/>
      <c r="S167" s="2"/>
      <c r="T167" s="109"/>
      <c r="U167" s="181"/>
      <c r="V167" s="98"/>
      <c r="W167" s="2"/>
      <c r="X167" s="2"/>
      <c r="Y167" s="109"/>
      <c r="Z167" s="181"/>
      <c r="AA167" s="98"/>
      <c r="AB167" s="2"/>
      <c r="AC167" s="2"/>
      <c r="AG167" s="2"/>
      <c r="AH167" s="2"/>
      <c r="AI167" s="169"/>
      <c r="AJ167" s="181"/>
      <c r="AK167" s="170"/>
      <c r="AL167" s="2"/>
      <c r="AM167" s="2"/>
      <c r="AN167" s="169"/>
      <c r="AO167" s="181"/>
      <c r="AP167" s="170"/>
      <c r="AQ167" s="2"/>
    </row>
    <row r="168" spans="5:43" customFormat="1" x14ac:dyDescent="0.15">
      <c r="E168" s="168"/>
      <c r="F168" s="199"/>
      <c r="G168" s="98"/>
      <c r="H168" s="2"/>
      <c r="I168" s="2"/>
      <c r="J168" s="168"/>
      <c r="K168" s="35"/>
      <c r="L168" s="98"/>
      <c r="N168" s="2"/>
      <c r="O168" s="168"/>
      <c r="P168" s="181"/>
      <c r="Q168" s="98"/>
      <c r="R168" s="2"/>
      <c r="S168" s="2"/>
      <c r="T168" s="109"/>
      <c r="U168" s="181"/>
      <c r="V168" s="98"/>
      <c r="W168" s="2"/>
      <c r="X168" s="2"/>
      <c r="Y168" s="109"/>
      <c r="Z168" s="181"/>
      <c r="AA168" s="98"/>
      <c r="AB168" s="2"/>
      <c r="AC168" s="2"/>
      <c r="AG168" s="2"/>
      <c r="AH168" s="2"/>
      <c r="AI168" s="169"/>
      <c r="AJ168" s="181"/>
      <c r="AK168" s="170"/>
      <c r="AL168" s="2"/>
      <c r="AM168" s="2"/>
      <c r="AN168" s="169"/>
      <c r="AO168" s="181"/>
      <c r="AP168" s="170"/>
      <c r="AQ168" s="2"/>
    </row>
    <row r="169" spans="5:43" customFormat="1" x14ac:dyDescent="0.15">
      <c r="E169" s="168"/>
      <c r="F169" s="199"/>
      <c r="G169" s="98"/>
      <c r="H169" s="2"/>
      <c r="I169" s="2"/>
      <c r="J169" s="168"/>
      <c r="K169" s="35"/>
      <c r="L169" s="98"/>
      <c r="N169" s="2"/>
      <c r="O169" s="168"/>
      <c r="P169" s="181"/>
      <c r="Q169" s="98"/>
      <c r="R169" s="2"/>
      <c r="S169" s="2"/>
      <c r="T169" s="109"/>
      <c r="U169" s="181"/>
      <c r="V169" s="98"/>
      <c r="W169" s="2"/>
      <c r="X169" s="2"/>
      <c r="Y169" s="109"/>
      <c r="Z169" s="181"/>
      <c r="AA169" s="98"/>
      <c r="AB169" s="2"/>
      <c r="AC169" s="2"/>
      <c r="AG169" s="2"/>
      <c r="AH169" s="2"/>
      <c r="AI169" s="169"/>
      <c r="AJ169" s="181"/>
      <c r="AK169" s="170"/>
      <c r="AL169" s="2"/>
      <c r="AM169" s="2"/>
      <c r="AN169" s="169"/>
      <c r="AO169" s="181"/>
      <c r="AP169" s="170"/>
      <c r="AQ169" s="2"/>
    </row>
    <row r="170" spans="5:43" customFormat="1" x14ac:dyDescent="0.15">
      <c r="E170" s="168"/>
      <c r="F170" s="199"/>
      <c r="G170" s="98"/>
      <c r="H170" s="2"/>
      <c r="I170" s="2"/>
      <c r="J170" s="168"/>
      <c r="K170" s="35"/>
      <c r="L170" s="98"/>
      <c r="N170" s="2"/>
      <c r="O170" s="168"/>
      <c r="P170" s="181"/>
      <c r="Q170" s="98"/>
      <c r="R170" s="2"/>
      <c r="S170" s="2"/>
      <c r="T170" s="109"/>
      <c r="U170" s="181"/>
      <c r="V170" s="98"/>
      <c r="W170" s="2"/>
      <c r="X170" s="2"/>
      <c r="Y170" s="109"/>
      <c r="Z170" s="181"/>
      <c r="AA170" s="98"/>
      <c r="AB170" s="2"/>
      <c r="AC170" s="2"/>
      <c r="AG170" s="2"/>
      <c r="AH170" s="2"/>
      <c r="AI170" s="169"/>
      <c r="AJ170" s="181"/>
      <c r="AK170" s="170"/>
      <c r="AL170" s="2"/>
      <c r="AM170" s="2"/>
      <c r="AN170" s="169"/>
      <c r="AO170" s="181"/>
      <c r="AP170" s="170"/>
      <c r="AQ170" s="2"/>
    </row>
    <row r="171" spans="5:43" customFormat="1" x14ac:dyDescent="0.15">
      <c r="E171" s="168"/>
      <c r="F171" s="199"/>
      <c r="G171" s="98"/>
      <c r="H171" s="2"/>
      <c r="I171" s="2"/>
      <c r="J171" s="168"/>
      <c r="K171" s="35"/>
      <c r="L171" s="98"/>
      <c r="N171" s="2"/>
      <c r="O171" s="168"/>
      <c r="P171" s="181"/>
      <c r="Q171" s="98"/>
      <c r="R171" s="2"/>
      <c r="S171" s="2"/>
      <c r="T171" s="109"/>
      <c r="U171" s="181"/>
      <c r="V171" s="98"/>
      <c r="W171" s="2"/>
      <c r="X171" s="2"/>
      <c r="Y171" s="109"/>
      <c r="Z171" s="181"/>
      <c r="AA171" s="98"/>
      <c r="AB171" s="2"/>
      <c r="AC171" s="2"/>
      <c r="AD171" s="169"/>
      <c r="AE171" s="181"/>
      <c r="AF171" s="170"/>
      <c r="AG171" s="2"/>
      <c r="AH171" s="2"/>
      <c r="AI171" s="169"/>
      <c r="AJ171" s="181"/>
      <c r="AK171" s="170"/>
      <c r="AL171" s="2"/>
      <c r="AM171" s="2"/>
      <c r="AN171" s="169"/>
      <c r="AO171" s="181"/>
      <c r="AP171" s="170"/>
      <c r="AQ171" s="2"/>
    </row>
    <row r="172" spans="5:43" customFormat="1" x14ac:dyDescent="0.15">
      <c r="E172" s="168"/>
      <c r="F172" s="199"/>
      <c r="G172" s="98"/>
      <c r="H172" s="2"/>
      <c r="I172" s="2"/>
      <c r="J172" s="168"/>
      <c r="K172" s="35"/>
      <c r="L172" s="98"/>
      <c r="N172" s="2"/>
      <c r="O172" s="168"/>
      <c r="P172" s="181"/>
      <c r="Q172" s="98"/>
      <c r="R172" s="2"/>
      <c r="S172" s="2"/>
      <c r="T172" s="109"/>
      <c r="U172" s="181"/>
      <c r="V172" s="98"/>
      <c r="W172" s="2"/>
      <c r="X172" s="2"/>
      <c r="Y172" s="109"/>
      <c r="Z172" s="181"/>
      <c r="AA172" s="98"/>
      <c r="AB172" s="2"/>
      <c r="AC172" s="2"/>
      <c r="AD172" s="169"/>
      <c r="AE172" s="181"/>
      <c r="AF172" s="170"/>
      <c r="AG172" s="2"/>
      <c r="AH172" s="2"/>
      <c r="AI172" s="169"/>
      <c r="AJ172" s="181"/>
      <c r="AK172" s="170"/>
      <c r="AL172" s="2"/>
      <c r="AM172" s="2"/>
      <c r="AN172" s="169"/>
      <c r="AO172" s="181"/>
      <c r="AP172" s="170"/>
      <c r="AQ172" s="2"/>
    </row>
    <row r="173" spans="5:43" customFormat="1" x14ac:dyDescent="0.15">
      <c r="E173" s="168"/>
      <c r="F173" s="199"/>
      <c r="G173" s="98"/>
      <c r="H173" s="2"/>
      <c r="I173" s="2"/>
      <c r="J173" s="168"/>
      <c r="K173" s="35"/>
      <c r="L173" s="98"/>
      <c r="N173" s="2"/>
      <c r="O173" s="168"/>
      <c r="P173" s="181"/>
      <c r="Q173" s="98"/>
      <c r="R173" s="2"/>
      <c r="S173" s="2"/>
      <c r="T173" s="109"/>
      <c r="U173" s="181"/>
      <c r="V173" s="98"/>
      <c r="W173" s="2"/>
      <c r="X173" s="2"/>
      <c r="Y173" s="109"/>
      <c r="Z173" s="181"/>
      <c r="AA173" s="98"/>
      <c r="AB173" s="2"/>
      <c r="AC173" s="2"/>
      <c r="AD173" s="169"/>
      <c r="AE173" s="181"/>
      <c r="AF173" s="170"/>
      <c r="AG173" s="2"/>
      <c r="AH173" s="2"/>
      <c r="AI173" s="169"/>
      <c r="AJ173" s="181"/>
      <c r="AK173" s="170"/>
      <c r="AL173" s="2"/>
      <c r="AM173" s="2"/>
      <c r="AN173" s="169"/>
      <c r="AO173" s="181"/>
      <c r="AP173" s="170"/>
      <c r="AQ173" s="2"/>
    </row>
    <row r="174" spans="5:43" customFormat="1" x14ac:dyDescent="0.15">
      <c r="E174" s="168"/>
      <c r="F174" s="199"/>
      <c r="G174" s="98"/>
      <c r="H174" s="2"/>
      <c r="I174" s="2"/>
      <c r="J174" s="168"/>
      <c r="K174" s="35"/>
      <c r="L174" s="98"/>
      <c r="N174" s="2"/>
      <c r="O174" s="168"/>
      <c r="P174" s="181"/>
      <c r="Q174" s="98"/>
      <c r="R174" s="2"/>
      <c r="S174" s="2"/>
      <c r="T174" s="109"/>
      <c r="U174" s="181"/>
      <c r="V174" s="98"/>
      <c r="W174" s="2"/>
      <c r="X174" s="2"/>
      <c r="Y174" s="109"/>
      <c r="Z174" s="181"/>
      <c r="AA174" s="98"/>
      <c r="AB174" s="2"/>
      <c r="AC174" s="2"/>
      <c r="AD174" s="169"/>
      <c r="AE174" s="181"/>
      <c r="AF174" s="170"/>
      <c r="AG174" s="2"/>
      <c r="AH174" s="2"/>
      <c r="AI174" s="169"/>
      <c r="AJ174" s="181"/>
      <c r="AK174" s="170"/>
      <c r="AL174" s="2"/>
      <c r="AM174" s="2"/>
      <c r="AN174" s="169"/>
      <c r="AO174" s="181"/>
      <c r="AP174" s="170"/>
      <c r="AQ174" s="2"/>
    </row>
    <row r="175" spans="5:43" customFormat="1" x14ac:dyDescent="0.15">
      <c r="E175" s="168"/>
      <c r="F175" s="199"/>
      <c r="G175" s="98"/>
      <c r="H175" s="2"/>
      <c r="I175" s="2"/>
      <c r="J175" s="168"/>
      <c r="K175" s="35"/>
      <c r="L175" s="98"/>
      <c r="N175" s="2"/>
      <c r="O175" s="168"/>
      <c r="P175" s="181"/>
      <c r="Q175" s="98"/>
      <c r="R175" s="2"/>
      <c r="S175" s="2"/>
      <c r="T175" s="109"/>
      <c r="U175" s="181"/>
      <c r="V175" s="98"/>
      <c r="W175" s="2"/>
      <c r="X175" s="2"/>
      <c r="Y175" s="109"/>
      <c r="Z175" s="181"/>
      <c r="AA175" s="98"/>
      <c r="AB175" s="2"/>
      <c r="AC175" s="2"/>
      <c r="AD175" s="169"/>
      <c r="AE175" s="181"/>
      <c r="AF175" s="170"/>
      <c r="AG175" s="2"/>
      <c r="AH175" s="2"/>
      <c r="AI175" s="169"/>
      <c r="AJ175" s="181"/>
      <c r="AK175" s="170"/>
      <c r="AL175" s="2"/>
      <c r="AM175" s="2"/>
      <c r="AN175" s="169"/>
      <c r="AO175" s="181"/>
      <c r="AP175" s="170"/>
      <c r="AQ175" s="2"/>
    </row>
    <row r="176" spans="5:43" customFormat="1" x14ac:dyDescent="0.15">
      <c r="E176" s="168"/>
      <c r="F176" s="199"/>
      <c r="G176" s="98"/>
      <c r="H176" s="2"/>
      <c r="I176" s="2"/>
      <c r="J176" s="168"/>
      <c r="K176" s="35"/>
      <c r="L176" s="98"/>
      <c r="N176" s="2"/>
      <c r="O176" s="168"/>
      <c r="P176" s="181"/>
      <c r="Q176" s="98"/>
      <c r="R176" s="2"/>
      <c r="S176" s="2"/>
      <c r="T176" s="109"/>
      <c r="U176" s="181"/>
      <c r="V176" s="98"/>
      <c r="W176" s="2"/>
      <c r="X176" s="2"/>
      <c r="Y176" s="109"/>
      <c r="Z176" s="181"/>
      <c r="AA176" s="98"/>
      <c r="AB176" s="2"/>
      <c r="AC176" s="2"/>
      <c r="AD176" s="169"/>
      <c r="AE176" s="181"/>
      <c r="AF176" s="170"/>
      <c r="AG176" s="2"/>
      <c r="AH176" s="2"/>
      <c r="AI176" s="169"/>
      <c r="AJ176" s="181"/>
      <c r="AK176" s="170"/>
      <c r="AL176" s="2"/>
      <c r="AM176" s="2"/>
      <c r="AN176" s="169"/>
      <c r="AO176" s="181"/>
      <c r="AP176" s="170"/>
      <c r="AQ176" s="2"/>
    </row>
    <row r="177" customFormat="1" x14ac:dyDescent="0.15"/>
    <row r="178" customFormat="1" x14ac:dyDescent="0.15"/>
    <row r="179" customFormat="1" x14ac:dyDescent="0.15"/>
    <row r="180" customFormat="1" x14ac:dyDescent="0.15"/>
  </sheetData>
  <sheetProtection password="C658" sheet="1" objects="1" scenarios="1" selectLockedCells="1"/>
  <mergeCells count="807">
    <mergeCell ref="E158:E160"/>
    <mergeCell ref="F158:F160"/>
    <mergeCell ref="G158:G160"/>
    <mergeCell ref="O158:O159"/>
    <mergeCell ref="P158:P159"/>
    <mergeCell ref="Q158:Q159"/>
    <mergeCell ref="T151:T153"/>
    <mergeCell ref="U151:U153"/>
    <mergeCell ref="V151:V153"/>
    <mergeCell ref="AI69:AI73"/>
    <mergeCell ref="AJ69:AJ73"/>
    <mergeCell ref="AK69:AK73"/>
    <mergeCell ref="O163:O165"/>
    <mergeCell ref="P163:P165"/>
    <mergeCell ref="Q163:Q165"/>
    <mergeCell ref="T154:T155"/>
    <mergeCell ref="U154:U155"/>
    <mergeCell ref="V154:V155"/>
    <mergeCell ref="T156:T159"/>
    <mergeCell ref="U156:U159"/>
    <mergeCell ref="V156:V159"/>
    <mergeCell ref="AI75:AI76"/>
    <mergeCell ref="AJ75:AJ76"/>
    <mergeCell ref="AK75:AK76"/>
    <mergeCell ref="AI148:AI149"/>
    <mergeCell ref="AJ148:AJ149"/>
    <mergeCell ref="AK148:AK149"/>
    <mergeCell ref="AD149:AD156"/>
    <mergeCell ref="AE149:AE156"/>
    <mergeCell ref="AF149:AF156"/>
    <mergeCell ref="AI150:AI153"/>
    <mergeCell ref="AJ150:AJ153"/>
    <mergeCell ref="AK150:AK153"/>
    <mergeCell ref="AI154:AI156"/>
    <mergeCell ref="AJ154:AJ156"/>
    <mergeCell ref="AK154:AK156"/>
    <mergeCell ref="AI81:AI82"/>
    <mergeCell ref="AJ81:AJ82"/>
    <mergeCell ref="AK81:AK82"/>
    <mergeCell ref="T160:T163"/>
    <mergeCell ref="U160:U163"/>
    <mergeCell ref="V160:V163"/>
    <mergeCell ref="AI66:AI68"/>
    <mergeCell ref="E153:E156"/>
    <mergeCell ref="F153:F156"/>
    <mergeCell ref="G153:G156"/>
    <mergeCell ref="O154:O155"/>
    <mergeCell ref="P154:P155"/>
    <mergeCell ref="Q154:Q155"/>
    <mergeCell ref="F144:F146"/>
    <mergeCell ref="G144:G146"/>
    <mergeCell ref="O144:O145"/>
    <mergeCell ref="P144:P145"/>
    <mergeCell ref="Q144:Q145"/>
    <mergeCell ref="U142:U144"/>
    <mergeCell ref="V142:V144"/>
    <mergeCell ref="T148:T150"/>
    <mergeCell ref="U148:U150"/>
    <mergeCell ref="V148:V150"/>
    <mergeCell ref="E141:E143"/>
    <mergeCell ref="F141:F143"/>
    <mergeCell ref="G141:G143"/>
    <mergeCell ref="J142:J144"/>
    <mergeCell ref="T145:T147"/>
    <mergeCell ref="U145:U147"/>
    <mergeCell ref="V145:V147"/>
    <mergeCell ref="O146:O147"/>
    <mergeCell ref="P146:P147"/>
    <mergeCell ref="Q146:Q147"/>
    <mergeCell ref="AI63:AI65"/>
    <mergeCell ref="AJ63:AJ65"/>
    <mergeCell ref="AK63:AK65"/>
    <mergeCell ref="AJ145:AJ147"/>
    <mergeCell ref="AK145:AK147"/>
    <mergeCell ref="AJ66:AJ68"/>
    <mergeCell ref="AK66:AK68"/>
    <mergeCell ref="AA137:AA138"/>
    <mergeCell ref="U134:U135"/>
    <mergeCell ref="V134:V135"/>
    <mergeCell ref="O133:O134"/>
    <mergeCell ref="P133:P134"/>
    <mergeCell ref="Q133:Q134"/>
    <mergeCell ref="T134:T135"/>
    <mergeCell ref="T131:T133"/>
    <mergeCell ref="U131:U133"/>
    <mergeCell ref="V131:V133"/>
    <mergeCell ref="E144:E146"/>
    <mergeCell ref="E138:E140"/>
    <mergeCell ref="F138:F140"/>
    <mergeCell ref="G138:G140"/>
    <mergeCell ref="T138:T141"/>
    <mergeCell ref="U138:U141"/>
    <mergeCell ref="V138:V141"/>
    <mergeCell ref="Y137:Y138"/>
    <mergeCell ref="Z137:Z138"/>
    <mergeCell ref="E136:E137"/>
    <mergeCell ref="F136:F137"/>
    <mergeCell ref="G136:G137"/>
    <mergeCell ref="J136:J138"/>
    <mergeCell ref="K136:K138"/>
    <mergeCell ref="L136:L138"/>
    <mergeCell ref="T136:T137"/>
    <mergeCell ref="U136:U137"/>
    <mergeCell ref="V136:V137"/>
    <mergeCell ref="K142:K144"/>
    <mergeCell ref="L142:L144"/>
    <mergeCell ref="T142:T144"/>
    <mergeCell ref="J139:J141"/>
    <mergeCell ref="K139:K141"/>
    <mergeCell ref="L139:L141"/>
    <mergeCell ref="Y135:Y136"/>
    <mergeCell ref="Z135:Z136"/>
    <mergeCell ref="AA135:AA136"/>
    <mergeCell ref="AI51:AI53"/>
    <mergeCell ref="AJ51:AJ53"/>
    <mergeCell ref="AK51:AK53"/>
    <mergeCell ref="AN62:AN63"/>
    <mergeCell ref="AO62:AO63"/>
    <mergeCell ref="AN59:AN61"/>
    <mergeCell ref="AN57:AN58"/>
    <mergeCell ref="AO57:AO58"/>
    <mergeCell ref="Y133:Y134"/>
    <mergeCell ref="Z133:Z134"/>
    <mergeCell ref="AA133:AA134"/>
    <mergeCell ref="Z128:Z129"/>
    <mergeCell ref="AA128:AA129"/>
    <mergeCell ref="AD57:AD58"/>
    <mergeCell ref="AE57:AE58"/>
    <mergeCell ref="AF57:AF58"/>
    <mergeCell ref="AI56:AI57"/>
    <mergeCell ref="AJ56:AJ57"/>
    <mergeCell ref="AK56:AK57"/>
    <mergeCell ref="AI58:AI59"/>
    <mergeCell ref="AK60:AK62"/>
    <mergeCell ref="E126:G127"/>
    <mergeCell ref="T126:T127"/>
    <mergeCell ref="U126:U127"/>
    <mergeCell ref="V126:V127"/>
    <mergeCell ref="Y126:Y127"/>
    <mergeCell ref="Z126:Z127"/>
    <mergeCell ref="V128:V130"/>
    <mergeCell ref="Y128:Y129"/>
    <mergeCell ref="AO59:AO61"/>
    <mergeCell ref="T58:T59"/>
    <mergeCell ref="U58:U59"/>
    <mergeCell ref="V58:V59"/>
    <mergeCell ref="AJ58:AJ59"/>
    <mergeCell ref="AK58:AK59"/>
    <mergeCell ref="AI60:AI62"/>
    <mergeCell ref="AJ60:AJ62"/>
    <mergeCell ref="O59:O62"/>
    <mergeCell ref="Y130:Y131"/>
    <mergeCell ref="Z130:Z131"/>
    <mergeCell ref="AA130:AA131"/>
    <mergeCell ref="T128:T130"/>
    <mergeCell ref="U128:U130"/>
    <mergeCell ref="F128:F129"/>
    <mergeCell ref="G128:G129"/>
    <mergeCell ref="O128:O129"/>
    <mergeCell ref="P128:P129"/>
    <mergeCell ref="Q128:Q129"/>
    <mergeCell ref="J129:J130"/>
    <mergeCell ref="K129:K130"/>
    <mergeCell ref="L129:L130"/>
    <mergeCell ref="E131:E133"/>
    <mergeCell ref="F131:F133"/>
    <mergeCell ref="G131:G133"/>
    <mergeCell ref="J131:J135"/>
    <mergeCell ref="K131:K135"/>
    <mergeCell ref="L131:L135"/>
    <mergeCell ref="E134:E135"/>
    <mergeCell ref="F134:F135"/>
    <mergeCell ref="G134:G135"/>
    <mergeCell ref="K125:K127"/>
    <mergeCell ref="L125:L127"/>
    <mergeCell ref="O125:O126"/>
    <mergeCell ref="P125:P126"/>
    <mergeCell ref="Q125:Q126"/>
    <mergeCell ref="AA126:AA127"/>
    <mergeCell ref="U124:U125"/>
    <mergeCell ref="V124:V125"/>
    <mergeCell ref="Y124:Y125"/>
    <mergeCell ref="E128:E129"/>
    <mergeCell ref="Z124:Z125"/>
    <mergeCell ref="AA124:AA125"/>
    <mergeCell ref="AI40:AI42"/>
    <mergeCell ref="T122:T123"/>
    <mergeCell ref="U122:U123"/>
    <mergeCell ref="V122:V123"/>
    <mergeCell ref="AN47:AN48"/>
    <mergeCell ref="AO47:AO48"/>
    <mergeCell ref="AN43:AN46"/>
    <mergeCell ref="AO43:AO46"/>
    <mergeCell ref="K116:K120"/>
    <mergeCell ref="L116:L120"/>
    <mergeCell ref="K109:K111"/>
    <mergeCell ref="L109:L111"/>
    <mergeCell ref="T113:T114"/>
    <mergeCell ref="U113:U114"/>
    <mergeCell ref="V113:V114"/>
    <mergeCell ref="J105:J107"/>
    <mergeCell ref="K105:K107"/>
    <mergeCell ref="O102:O104"/>
    <mergeCell ref="P102:P104"/>
    <mergeCell ref="Q102:Q104"/>
    <mergeCell ref="O67:O68"/>
    <mergeCell ref="T124:T125"/>
    <mergeCell ref="Y121:Y122"/>
    <mergeCell ref="Z121:Z122"/>
    <mergeCell ref="AA121:AA122"/>
    <mergeCell ref="AN51:AN52"/>
    <mergeCell ref="AO51:AO52"/>
    <mergeCell ref="AP51:AP52"/>
    <mergeCell ref="E121:E124"/>
    <mergeCell ref="F121:F124"/>
    <mergeCell ref="G121:G124"/>
    <mergeCell ref="J121:J124"/>
    <mergeCell ref="K121:K124"/>
    <mergeCell ref="L121:L124"/>
    <mergeCell ref="E117:E120"/>
    <mergeCell ref="F117:F120"/>
    <mergeCell ref="G117:G120"/>
    <mergeCell ref="E114:E115"/>
    <mergeCell ref="F114:F115"/>
    <mergeCell ref="G114:G115"/>
    <mergeCell ref="O115:O116"/>
    <mergeCell ref="P115:P116"/>
    <mergeCell ref="Q115:Q116"/>
    <mergeCell ref="J116:J120"/>
    <mergeCell ref="J125:J127"/>
    <mergeCell ref="O119:O120"/>
    <mergeCell ref="P119:P120"/>
    <mergeCell ref="Q119:Q120"/>
    <mergeCell ref="Y119:Y120"/>
    <mergeCell ref="Z119:Z120"/>
    <mergeCell ref="AA119:AA120"/>
    <mergeCell ref="AI35:AI36"/>
    <mergeCell ref="AJ33:AJ34"/>
    <mergeCell ref="AK33:AK34"/>
    <mergeCell ref="T118:T121"/>
    <mergeCell ref="U118:U121"/>
    <mergeCell ref="V118:V121"/>
    <mergeCell ref="AJ35:AJ36"/>
    <mergeCell ref="AK35:AK36"/>
    <mergeCell ref="T116:T117"/>
    <mergeCell ref="U116:U117"/>
    <mergeCell ref="V116:V117"/>
    <mergeCell ref="O117:O118"/>
    <mergeCell ref="P117:P118"/>
    <mergeCell ref="Q117:Q118"/>
    <mergeCell ref="Y115:Y116"/>
    <mergeCell ref="Z115:Z116"/>
    <mergeCell ref="AA115:AA116"/>
    <mergeCell ref="AJ40:AJ42"/>
    <mergeCell ref="AA117:AA118"/>
    <mergeCell ref="AI33:AI34"/>
    <mergeCell ref="Y113:Y114"/>
    <mergeCell ref="Z113:Z114"/>
    <mergeCell ref="AA113:AA114"/>
    <mergeCell ref="AN36:AN38"/>
    <mergeCell ref="AO36:AO38"/>
    <mergeCell ref="AA107:AA109"/>
    <mergeCell ref="Y110:Y112"/>
    <mergeCell ref="Z110:Z112"/>
    <mergeCell ref="AA110:AA112"/>
    <mergeCell ref="Z100:Z102"/>
    <mergeCell ref="Y103:Y104"/>
    <mergeCell ref="AA100:AA102"/>
    <mergeCell ref="Z103:Z104"/>
    <mergeCell ref="AA103:AA104"/>
    <mergeCell ref="AK40:AK42"/>
    <mergeCell ref="AI48:AI49"/>
    <mergeCell ref="AJ48:AJ49"/>
    <mergeCell ref="AK48:AK49"/>
    <mergeCell ref="E112:E113"/>
    <mergeCell ref="F112:F113"/>
    <mergeCell ref="G112:G113"/>
    <mergeCell ref="J112:J114"/>
    <mergeCell ref="K112:K114"/>
    <mergeCell ref="L112:L114"/>
    <mergeCell ref="AJ26:AJ27"/>
    <mergeCell ref="AK26:AK27"/>
    <mergeCell ref="O111:O114"/>
    <mergeCell ref="P111:P114"/>
    <mergeCell ref="Q111:Q114"/>
    <mergeCell ref="T111:T112"/>
    <mergeCell ref="U111:U112"/>
    <mergeCell ref="V111:V112"/>
    <mergeCell ref="E104:E106"/>
    <mergeCell ref="F104:F106"/>
    <mergeCell ref="G104:G106"/>
    <mergeCell ref="P67:P68"/>
    <mergeCell ref="Q67:Q68"/>
    <mergeCell ref="T68:T69"/>
    <mergeCell ref="U68:U69"/>
    <mergeCell ref="V68:V69"/>
    <mergeCell ref="O70:O72"/>
    <mergeCell ref="P70:P72"/>
    <mergeCell ref="AP26:AP27"/>
    <mergeCell ref="AA87:AA88"/>
    <mergeCell ref="E92:E93"/>
    <mergeCell ref="F92:F93"/>
    <mergeCell ref="G92:G93"/>
    <mergeCell ref="O92:O94"/>
    <mergeCell ref="P92:P94"/>
    <mergeCell ref="Q92:Q94"/>
    <mergeCell ref="T90:T109"/>
    <mergeCell ref="Y100:Y102"/>
    <mergeCell ref="L105:L107"/>
    <mergeCell ref="Y105:Y106"/>
    <mergeCell ref="Z105:Z106"/>
    <mergeCell ref="AA105:AA106"/>
    <mergeCell ref="AP36:AP38"/>
    <mergeCell ref="AP28:AP30"/>
    <mergeCell ref="AN34:AN35"/>
    <mergeCell ref="AO34:AO35"/>
    <mergeCell ref="AP34:AP35"/>
    <mergeCell ref="AN40:AN42"/>
    <mergeCell ref="AO40:AO42"/>
    <mergeCell ref="AP40:AP42"/>
    <mergeCell ref="AP43:AP46"/>
    <mergeCell ref="AP47:AP48"/>
    <mergeCell ref="AN32:AP33"/>
    <mergeCell ref="E108:E111"/>
    <mergeCell ref="F108:F111"/>
    <mergeCell ref="G108:G111"/>
    <mergeCell ref="O108:O110"/>
    <mergeCell ref="P108:P110"/>
    <mergeCell ref="Q108:Q110"/>
    <mergeCell ref="J109:J111"/>
    <mergeCell ref="O106:Q107"/>
    <mergeCell ref="Y107:Y109"/>
    <mergeCell ref="Z107:Z109"/>
    <mergeCell ref="Q70:Q72"/>
    <mergeCell ref="T71:T73"/>
    <mergeCell ref="U71:U73"/>
    <mergeCell ref="V71:V73"/>
    <mergeCell ref="O57:O58"/>
    <mergeCell ref="AP59:AP61"/>
    <mergeCell ref="AP62:AP63"/>
    <mergeCell ref="AP57:AP58"/>
    <mergeCell ref="P57:P58"/>
    <mergeCell ref="Q57:Q58"/>
    <mergeCell ref="AI17:AI19"/>
    <mergeCell ref="AJ17:AJ19"/>
    <mergeCell ref="AK17:AK19"/>
    <mergeCell ref="AN26:AN27"/>
    <mergeCell ref="AO26:AO27"/>
    <mergeCell ref="AN23:AN25"/>
    <mergeCell ref="AO23:AO25"/>
    <mergeCell ref="AN28:AN30"/>
    <mergeCell ref="AO28:AO30"/>
    <mergeCell ref="AO18:AO19"/>
    <mergeCell ref="AN18:AN19"/>
    <mergeCell ref="AI26:AI27"/>
    <mergeCell ref="AJ23:AJ24"/>
    <mergeCell ref="AK23:AK24"/>
    <mergeCell ref="AI23:AI24"/>
    <mergeCell ref="AJ13:AJ16"/>
    <mergeCell ref="AK13:AK16"/>
    <mergeCell ref="E98:E99"/>
    <mergeCell ref="F98:F99"/>
    <mergeCell ref="G98:G99"/>
    <mergeCell ref="O98:O101"/>
    <mergeCell ref="P98:P101"/>
    <mergeCell ref="Q98:Q101"/>
    <mergeCell ref="E100:E101"/>
    <mergeCell ref="F100:F101"/>
    <mergeCell ref="E96:E97"/>
    <mergeCell ref="F96:F97"/>
    <mergeCell ref="G96:G97"/>
    <mergeCell ref="Y97:Y98"/>
    <mergeCell ref="Z97:Z98"/>
    <mergeCell ref="AA97:AA98"/>
    <mergeCell ref="G100:G101"/>
    <mergeCell ref="J100:J104"/>
    <mergeCell ref="K100:K104"/>
    <mergeCell ref="L100:L104"/>
    <mergeCell ref="Q89:Q91"/>
    <mergeCell ref="Y89:Y90"/>
    <mergeCell ref="Z89:Z90"/>
    <mergeCell ref="AA89:AA90"/>
    <mergeCell ref="AP18:AP19"/>
    <mergeCell ref="J94:J99"/>
    <mergeCell ref="K94:K99"/>
    <mergeCell ref="L94:L99"/>
    <mergeCell ref="AI10:AI12"/>
    <mergeCell ref="AJ10:AJ12"/>
    <mergeCell ref="AK10:AK12"/>
    <mergeCell ref="AO15:AO17"/>
    <mergeCell ref="AP15:AP17"/>
    <mergeCell ref="AN20:AN22"/>
    <mergeCell ref="AO20:AO22"/>
    <mergeCell ref="AP20:AP22"/>
    <mergeCell ref="AI13:AI16"/>
    <mergeCell ref="O95:O97"/>
    <mergeCell ref="P95:P97"/>
    <mergeCell ref="Q95:Q97"/>
    <mergeCell ref="Y95:Y96"/>
    <mergeCell ref="Z95:Z96"/>
    <mergeCell ref="AA95:AA96"/>
    <mergeCell ref="AP23:AP25"/>
    <mergeCell ref="AN15:AN17"/>
    <mergeCell ref="Y91:Y92"/>
    <mergeCell ref="Z91:Z92"/>
    <mergeCell ref="AA91:AA92"/>
    <mergeCell ref="AI1:AK2"/>
    <mergeCell ref="AN1:AP2"/>
    <mergeCell ref="E87:E90"/>
    <mergeCell ref="F87:F90"/>
    <mergeCell ref="G87:G90"/>
    <mergeCell ref="O87:O88"/>
    <mergeCell ref="P87:P88"/>
    <mergeCell ref="Q87:Q88"/>
    <mergeCell ref="T87:T89"/>
    <mergeCell ref="AN12:AN14"/>
    <mergeCell ref="AO12:AO14"/>
    <mergeCell ref="AP12:AP14"/>
    <mergeCell ref="J88:J93"/>
    <mergeCell ref="K88:K93"/>
    <mergeCell ref="L88:L93"/>
    <mergeCell ref="O89:O91"/>
    <mergeCell ref="P89:P91"/>
    <mergeCell ref="U87:U89"/>
    <mergeCell ref="V87:V89"/>
    <mergeCell ref="Y87:Y88"/>
    <mergeCell ref="Z87:Z88"/>
    <mergeCell ref="AN9:AN11"/>
    <mergeCell ref="AO9:AO11"/>
    <mergeCell ref="AP9:AP11"/>
    <mergeCell ref="A85:C86"/>
    <mergeCell ref="E85:G86"/>
    <mergeCell ref="J85:L86"/>
    <mergeCell ref="O85:Q86"/>
    <mergeCell ref="T85:V86"/>
    <mergeCell ref="Y85:AA86"/>
    <mergeCell ref="O81:O84"/>
    <mergeCell ref="P81:P84"/>
    <mergeCell ref="Q81:Q84"/>
    <mergeCell ref="AP3:AP5"/>
    <mergeCell ref="AD79:AD81"/>
    <mergeCell ref="AE79:AE81"/>
    <mergeCell ref="AF79:AF81"/>
    <mergeCell ref="AN6:AN8"/>
    <mergeCell ref="AO6:AO8"/>
    <mergeCell ref="AP6:AP8"/>
    <mergeCell ref="O73:O74"/>
    <mergeCell ref="AJ157:AJ159"/>
    <mergeCell ref="AK157:AK159"/>
    <mergeCell ref="AD74:AD75"/>
    <mergeCell ref="AE74:AE75"/>
    <mergeCell ref="AF74:AF75"/>
    <mergeCell ref="O76:O79"/>
    <mergeCell ref="P76:P79"/>
    <mergeCell ref="Q76:Q79"/>
    <mergeCell ref="AN3:AN5"/>
    <mergeCell ref="AO3:AO5"/>
    <mergeCell ref="P73:P74"/>
    <mergeCell ref="Q73:Q74"/>
    <mergeCell ref="AD157:AD159"/>
    <mergeCell ref="AE157:AE159"/>
    <mergeCell ref="AF157:AF159"/>
    <mergeCell ref="AI157:AI159"/>
    <mergeCell ref="E63:E65"/>
    <mergeCell ref="F63:F65"/>
    <mergeCell ref="G63:G65"/>
    <mergeCell ref="O64:O66"/>
    <mergeCell ref="P64:P66"/>
    <mergeCell ref="Q64:Q66"/>
    <mergeCell ref="AE145:AE148"/>
    <mergeCell ref="AF145:AF148"/>
    <mergeCell ref="AI145:AI147"/>
    <mergeCell ref="AD62:AD63"/>
    <mergeCell ref="AE62:AE63"/>
    <mergeCell ref="AF62:AF63"/>
    <mergeCell ref="AD64:AD67"/>
    <mergeCell ref="AE64:AE67"/>
    <mergeCell ref="P59:P62"/>
    <mergeCell ref="Q59:Q62"/>
    <mergeCell ref="AD60:AD61"/>
    <mergeCell ref="AE60:AE61"/>
    <mergeCell ref="AF60:AF61"/>
    <mergeCell ref="AD145:AD148"/>
    <mergeCell ref="T64:T66"/>
    <mergeCell ref="U64:U66"/>
    <mergeCell ref="V64:V66"/>
    <mergeCell ref="AF64:AF67"/>
    <mergeCell ref="AD134:AD144"/>
    <mergeCell ref="AD118:AD119"/>
    <mergeCell ref="V54:V55"/>
    <mergeCell ref="AI139:AI143"/>
    <mergeCell ref="AJ139:AJ143"/>
    <mergeCell ref="AK139:AK143"/>
    <mergeCell ref="T56:T57"/>
    <mergeCell ref="U56:U57"/>
    <mergeCell ref="V56:V57"/>
    <mergeCell ref="AE52:AE54"/>
    <mergeCell ref="AF52:AF54"/>
    <mergeCell ref="AI134:AI138"/>
    <mergeCell ref="AJ134:AJ138"/>
    <mergeCell ref="AK134:AK138"/>
    <mergeCell ref="AD52:AD54"/>
    <mergeCell ref="AK125:AK127"/>
    <mergeCell ref="AK122:AK124"/>
    <mergeCell ref="AE118:AE119"/>
    <mergeCell ref="AF118:AF119"/>
    <mergeCell ref="AI118:AI121"/>
    <mergeCell ref="AJ118:AJ121"/>
    <mergeCell ref="AK118:AK121"/>
    <mergeCell ref="Y117:Y118"/>
    <mergeCell ref="Z117:Z118"/>
    <mergeCell ref="P51:P52"/>
    <mergeCell ref="Q51:Q52"/>
    <mergeCell ref="Y51:Y52"/>
    <mergeCell ref="Z51:Z52"/>
    <mergeCell ref="AA51:AA52"/>
    <mergeCell ref="AD49:AD50"/>
    <mergeCell ref="AE49:AE50"/>
    <mergeCell ref="AF49:AF50"/>
    <mergeCell ref="E54:E55"/>
    <mergeCell ref="F54:F55"/>
    <mergeCell ref="G54:G55"/>
    <mergeCell ref="O54:O56"/>
    <mergeCell ref="P54:P56"/>
    <mergeCell ref="Q54:Q56"/>
    <mergeCell ref="T54:T55"/>
    <mergeCell ref="U54:U55"/>
    <mergeCell ref="E50:E53"/>
    <mergeCell ref="F50:F53"/>
    <mergeCell ref="G50:G53"/>
    <mergeCell ref="T50:T53"/>
    <mergeCell ref="U50:U53"/>
    <mergeCell ref="V50:V53"/>
    <mergeCell ref="AK129:AK133"/>
    <mergeCell ref="J46:J47"/>
    <mergeCell ref="K46:K47"/>
    <mergeCell ref="L46:L47"/>
    <mergeCell ref="T46:T49"/>
    <mergeCell ref="U46:U49"/>
    <mergeCell ref="V46:V49"/>
    <mergeCell ref="E47:E49"/>
    <mergeCell ref="F47:F49"/>
    <mergeCell ref="G47:G49"/>
    <mergeCell ref="O47:O50"/>
    <mergeCell ref="P47:P50"/>
    <mergeCell ref="Q47:Q50"/>
    <mergeCell ref="J49:J50"/>
    <mergeCell ref="K49:K50"/>
    <mergeCell ref="L49:L50"/>
    <mergeCell ref="E44:E46"/>
    <mergeCell ref="F44:F46"/>
    <mergeCell ref="G44:G46"/>
    <mergeCell ref="Y44:Y45"/>
    <mergeCell ref="Z44:Z45"/>
    <mergeCell ref="AA44:AA45"/>
    <mergeCell ref="Z42:Z43"/>
    <mergeCell ref="AA42:AA43"/>
    <mergeCell ref="AD42:AD43"/>
    <mergeCell ref="J43:J45"/>
    <mergeCell ref="K43:K45"/>
    <mergeCell ref="L43:L45"/>
    <mergeCell ref="AD44:AD46"/>
    <mergeCell ref="AI125:AI127"/>
    <mergeCell ref="AJ125:AJ127"/>
    <mergeCell ref="J41:J42"/>
    <mergeCell ref="K41:K42"/>
    <mergeCell ref="L41:L42"/>
    <mergeCell ref="AF44:AF46"/>
    <mergeCell ref="AI129:AI133"/>
    <mergeCell ref="AJ129:AJ133"/>
    <mergeCell ref="O42:O44"/>
    <mergeCell ref="P42:P44"/>
    <mergeCell ref="Q42:Q44"/>
    <mergeCell ref="T42:T44"/>
    <mergeCell ref="U42:U44"/>
    <mergeCell ref="V42:V44"/>
    <mergeCell ref="Y42:Y43"/>
    <mergeCell ref="O39:O41"/>
    <mergeCell ref="P39:P41"/>
    <mergeCell ref="Q39:Q41"/>
    <mergeCell ref="AD122:AD123"/>
    <mergeCell ref="AE122:AE123"/>
    <mergeCell ref="AF122:AF123"/>
    <mergeCell ref="AI122:AI124"/>
    <mergeCell ref="AJ122:AJ124"/>
    <mergeCell ref="O51:O52"/>
    <mergeCell ref="L33:L38"/>
    <mergeCell ref="O34:O35"/>
    <mergeCell ref="P34:P35"/>
    <mergeCell ref="P31:P33"/>
    <mergeCell ref="Q31:Q33"/>
    <mergeCell ref="AE42:AE43"/>
    <mergeCell ref="AF42:AF43"/>
    <mergeCell ref="AD36:AD37"/>
    <mergeCell ref="AE36:AE37"/>
    <mergeCell ref="AF36:AF37"/>
    <mergeCell ref="AD38:AD40"/>
    <mergeCell ref="AE38:AE40"/>
    <mergeCell ref="AF38:AF40"/>
    <mergeCell ref="Z35:Z36"/>
    <mergeCell ref="AA35:AA36"/>
    <mergeCell ref="AD114:AD115"/>
    <mergeCell ref="AE114:AE115"/>
    <mergeCell ref="AF114:AF115"/>
    <mergeCell ref="AI114:AI116"/>
    <mergeCell ref="AJ114:AJ116"/>
    <mergeCell ref="AK114:AK116"/>
    <mergeCell ref="AD116:AD117"/>
    <mergeCell ref="AE116:AE117"/>
    <mergeCell ref="AF116:AF117"/>
    <mergeCell ref="G29:G30"/>
    <mergeCell ref="Y29:Y31"/>
    <mergeCell ref="Z29:Z31"/>
    <mergeCell ref="AA29:AA31"/>
    <mergeCell ref="E31:E33"/>
    <mergeCell ref="F31:F33"/>
    <mergeCell ref="G31:G33"/>
    <mergeCell ref="O31:O33"/>
    <mergeCell ref="Y32:Y34"/>
    <mergeCell ref="Q34:Q35"/>
    <mergeCell ref="Y35:Y36"/>
    <mergeCell ref="Z32:Z34"/>
    <mergeCell ref="AA32:AA34"/>
    <mergeCell ref="T32:T35"/>
    <mergeCell ref="U32:U35"/>
    <mergeCell ref="V32:V35"/>
    <mergeCell ref="E36:E38"/>
    <mergeCell ref="F36:F38"/>
    <mergeCell ref="G36:G38"/>
    <mergeCell ref="O36:O38"/>
    <mergeCell ref="P36:P38"/>
    <mergeCell ref="Q36:Q38"/>
    <mergeCell ref="J33:J38"/>
    <mergeCell ref="K33:K38"/>
    <mergeCell ref="AF28:AF29"/>
    <mergeCell ref="AD112:AD113"/>
    <mergeCell ref="AE112:AE113"/>
    <mergeCell ref="AF112:AF113"/>
    <mergeCell ref="AJ108:AJ110"/>
    <mergeCell ref="AK108:AK110"/>
    <mergeCell ref="AD25:AF26"/>
    <mergeCell ref="AD109:AD110"/>
    <mergeCell ref="AE109:AE110"/>
    <mergeCell ref="AF109:AF110"/>
    <mergeCell ref="AI111:AI113"/>
    <mergeCell ref="AJ111:AJ113"/>
    <mergeCell ref="AK111:AK113"/>
    <mergeCell ref="AE44:AE46"/>
    <mergeCell ref="Y24:Y26"/>
    <mergeCell ref="Z24:Z26"/>
    <mergeCell ref="AA24:AA26"/>
    <mergeCell ref="AI108:AI110"/>
    <mergeCell ref="AE21:AE23"/>
    <mergeCell ref="AF21:AF23"/>
    <mergeCell ref="E22:E23"/>
    <mergeCell ref="F22:F23"/>
    <mergeCell ref="G22:G23"/>
    <mergeCell ref="Y22:AA23"/>
    <mergeCell ref="O23:O29"/>
    <mergeCell ref="P23:P24"/>
    <mergeCell ref="Q23:Q24"/>
    <mergeCell ref="E24:E25"/>
    <mergeCell ref="J19:J28"/>
    <mergeCell ref="K19:K28"/>
    <mergeCell ref="L19:L28"/>
    <mergeCell ref="E18:E19"/>
    <mergeCell ref="F18:F19"/>
    <mergeCell ref="G18:G19"/>
    <mergeCell ref="E26:E27"/>
    <mergeCell ref="F26:F27"/>
    <mergeCell ref="AD28:AD29"/>
    <mergeCell ref="AE28:AE29"/>
    <mergeCell ref="AD101:AD102"/>
    <mergeCell ref="AF18:AF20"/>
    <mergeCell ref="AI103:AI106"/>
    <mergeCell ref="AJ103:AJ106"/>
    <mergeCell ref="AK103:AK106"/>
    <mergeCell ref="O21:O22"/>
    <mergeCell ref="P21:P22"/>
    <mergeCell ref="Q21:Q22"/>
    <mergeCell ref="AD21:AD23"/>
    <mergeCell ref="AF93:AF95"/>
    <mergeCell ref="AE99:AE100"/>
    <mergeCell ref="AF99:AF100"/>
    <mergeCell ref="AE101:AE102"/>
    <mergeCell ref="AF101:AF102"/>
    <mergeCell ref="AI94:AI98"/>
    <mergeCell ref="AJ94:AJ98"/>
    <mergeCell ref="AK94:AK98"/>
    <mergeCell ref="AI87:AI91"/>
    <mergeCell ref="Y27:Y28"/>
    <mergeCell ref="Z27:Z28"/>
    <mergeCell ref="AA27:AA28"/>
    <mergeCell ref="AI99:AI102"/>
    <mergeCell ref="AJ99:AJ102"/>
    <mergeCell ref="AK99:AK102"/>
    <mergeCell ref="E10:E11"/>
    <mergeCell ref="F10:F11"/>
    <mergeCell ref="G10:G11"/>
    <mergeCell ref="J11:J12"/>
    <mergeCell ref="K11:K12"/>
    <mergeCell ref="L11:L12"/>
    <mergeCell ref="T11:T13"/>
    <mergeCell ref="AF15:AF17"/>
    <mergeCell ref="AD99:AD100"/>
    <mergeCell ref="AA16:AA17"/>
    <mergeCell ref="E16:E17"/>
    <mergeCell ref="F16:F17"/>
    <mergeCell ref="G16:G17"/>
    <mergeCell ref="Y16:Y17"/>
    <mergeCell ref="Z16:Z17"/>
    <mergeCell ref="K15:K18"/>
    <mergeCell ref="L15:L18"/>
    <mergeCell ref="AD15:AD17"/>
    <mergeCell ref="AE15:AE17"/>
    <mergeCell ref="G26:G27"/>
    <mergeCell ref="E29:E30"/>
    <mergeCell ref="F29:F30"/>
    <mergeCell ref="F24:F25"/>
    <mergeCell ref="G24:G25"/>
    <mergeCell ref="E12:E13"/>
    <mergeCell ref="F12:F13"/>
    <mergeCell ref="G12:G13"/>
    <mergeCell ref="AD13:AD14"/>
    <mergeCell ref="AE13:AE14"/>
    <mergeCell ref="AF13:AF14"/>
    <mergeCell ref="E14:E15"/>
    <mergeCell ref="F14:F15"/>
    <mergeCell ref="G14:G15"/>
    <mergeCell ref="J15:J18"/>
    <mergeCell ref="Y18:Y20"/>
    <mergeCell ref="Z18:Z20"/>
    <mergeCell ref="AA18:AA20"/>
    <mergeCell ref="AD18:AD20"/>
    <mergeCell ref="AE18:AE20"/>
    <mergeCell ref="AD93:AD95"/>
    <mergeCell ref="AE93:AE95"/>
    <mergeCell ref="E5:E7"/>
    <mergeCell ref="F5:F7"/>
    <mergeCell ref="G5:G7"/>
    <mergeCell ref="J5:J7"/>
    <mergeCell ref="K5:K7"/>
    <mergeCell ref="L5:L7"/>
    <mergeCell ref="AE87:AE91"/>
    <mergeCell ref="O6:O7"/>
    <mergeCell ref="P6:P7"/>
    <mergeCell ref="Q6:Q7"/>
    <mergeCell ref="Y6:Y9"/>
    <mergeCell ref="Z6:Z9"/>
    <mergeCell ref="AA6:AA9"/>
    <mergeCell ref="O8:O9"/>
    <mergeCell ref="P8:P9"/>
    <mergeCell ref="Q8:Q9"/>
    <mergeCell ref="E8:E9"/>
    <mergeCell ref="F8:F9"/>
    <mergeCell ref="G8:G9"/>
    <mergeCell ref="U11:U13"/>
    <mergeCell ref="V11:V13"/>
    <mergeCell ref="AD11:AD12"/>
    <mergeCell ref="AJ87:AJ91"/>
    <mergeCell ref="AK87:AK91"/>
    <mergeCell ref="T4:T5"/>
    <mergeCell ref="U4:U5"/>
    <mergeCell ref="V4:V5"/>
    <mergeCell ref="Y4:Y5"/>
    <mergeCell ref="Z4:Z5"/>
    <mergeCell ref="P3:P5"/>
    <mergeCell ref="Q3:Q5"/>
    <mergeCell ref="AD3:AD4"/>
    <mergeCell ref="AE3:AE4"/>
    <mergeCell ref="AF3:AF4"/>
    <mergeCell ref="AD87:AD91"/>
    <mergeCell ref="AA4:AA5"/>
    <mergeCell ref="AD5:AD7"/>
    <mergeCell ref="AE5:AE7"/>
    <mergeCell ref="AF5:AF7"/>
    <mergeCell ref="AE8:AE10"/>
    <mergeCell ref="AF8:AF10"/>
    <mergeCell ref="AF87:AF91"/>
    <mergeCell ref="P10:P11"/>
    <mergeCell ref="Q10:Q11"/>
    <mergeCell ref="Y10:Y15"/>
    <mergeCell ref="Z10:Z15"/>
    <mergeCell ref="A1:C2"/>
    <mergeCell ref="E1:G2"/>
    <mergeCell ref="J1:L2"/>
    <mergeCell ref="O1:Q2"/>
    <mergeCell ref="T1:V2"/>
    <mergeCell ref="Y1:AA2"/>
    <mergeCell ref="AD1:AF2"/>
    <mergeCell ref="AD85:AF86"/>
    <mergeCell ref="AI85:AK86"/>
    <mergeCell ref="O3:O5"/>
    <mergeCell ref="J8:J10"/>
    <mergeCell ref="K8:K10"/>
    <mergeCell ref="L8:L10"/>
    <mergeCell ref="E3:E4"/>
    <mergeCell ref="F3:F4"/>
    <mergeCell ref="G3:G4"/>
    <mergeCell ref="J3:J4"/>
    <mergeCell ref="K3:K4"/>
    <mergeCell ref="L3:L4"/>
    <mergeCell ref="O10:O20"/>
    <mergeCell ref="AA10:AA15"/>
    <mergeCell ref="AD8:AD10"/>
    <mergeCell ref="AE11:AE12"/>
    <mergeCell ref="AF11:AF12"/>
  </mergeCells>
  <pageMargins left="0.7" right="0.7" top="0.75" bottom="0.75" header="0.3" footer="0.3"/>
  <pageSetup scale="64" fitToWidth="0" fitToHeight="0" orientation="portrait" r:id="rId1"/>
  <headerFooter alignWithMargins="0">
    <oddHeader>&amp;C&amp;"Arial,Bold"&amp;14EagleRequiredTrax&amp;12
&amp;D</oddHeader>
    <oddFooter>&amp;A&amp;RPage &amp;P</oddFooter>
  </headerFooter>
  <rowBreaks count="1" manualBreakCount="1">
    <brk id="84" max="16383" man="1"/>
  </rowBreaks>
  <colBreaks count="7" manualBreakCount="7">
    <brk id="8" max="80" man="1"/>
    <brk id="13" max="1048575" man="1"/>
    <brk id="18" max="1048575" man="1"/>
    <brk id="23" max="1048575" man="1"/>
    <brk id="28" max="1048575" man="1"/>
    <brk id="33" max="1048575" man="1"/>
    <brk id="3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99CC00"/>
  </sheetPr>
  <dimension ref="A1:X37"/>
  <sheetViews>
    <sheetView showGridLines="0" workbookViewId="0" xr3:uid="{F9CF3CF3-643B-5BE6-8B46-32C596A47465}">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3" customWidth="1"/>
    <col min="3" max="3" width="52.28515625" customWidth="1"/>
    <col min="4" max="24" width="3.42578125" customWidth="1"/>
  </cols>
  <sheetData>
    <row r="1" spans="1:24" ht="74.25" customHeight="1" thickBot="1" x14ac:dyDescent="0.2">
      <c r="A1" s="246" t="s">
        <v>220</v>
      </c>
      <c r="B1" s="249" t="s">
        <v>204</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46" t="s">
        <v>220</v>
      </c>
    </row>
    <row r="2" spans="1:24" ht="13.5" thickBot="1" x14ac:dyDescent="0.2">
      <c r="A2" s="247"/>
      <c r="B2" s="250" t="s">
        <v>73</v>
      </c>
      <c r="C2" s="251"/>
      <c r="D2" s="34" t="str">
        <f>IF(COUNTIF(D3:D20,"*")+COUNTIF(D19,"&gt;7")&gt;15, "C", IF(COUNTIF(D3:D20,"*")+ISNUMBER(D19)&gt;0, (COUNTIF(D3:D20,"*")+COUNTIF(D19,"&gt;7"))/16*100,""))</f>
        <v/>
      </c>
      <c r="E2" s="34" t="str">
        <f t="shared" ref="E2:W2" si="0">IF(COUNTIF(E3:E20,"*")+COUNTIF(E19,"&gt;7")&gt;15, "C", IF(COUNTIF(E3:E20,"*")+ISNUMBER(E19)&gt;0, (COUNTIF(E3:E20,"*")+COUNTIF(E19,"&gt;7"))/16*100,""))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47"/>
    </row>
    <row r="3" spans="1:24" ht="69.75" x14ac:dyDescent="0.15">
      <c r="A3" s="247"/>
      <c r="B3" s="101">
        <v>1</v>
      </c>
      <c r="C3" s="31" t="s">
        <v>352</v>
      </c>
      <c r="D3" s="15"/>
      <c r="E3" s="15"/>
      <c r="F3" s="15"/>
      <c r="G3" s="15"/>
      <c r="H3" s="15"/>
      <c r="I3" s="15"/>
      <c r="J3" s="15"/>
      <c r="K3" s="15"/>
      <c r="L3" s="15"/>
      <c r="M3" s="15"/>
      <c r="N3" s="15"/>
      <c r="O3" s="15"/>
      <c r="P3" s="15"/>
      <c r="Q3" s="15"/>
      <c r="R3" s="15"/>
      <c r="S3" s="15"/>
      <c r="T3" s="15"/>
      <c r="U3" s="15"/>
      <c r="V3" s="15"/>
      <c r="W3" s="15"/>
      <c r="X3" s="247"/>
    </row>
    <row r="4" spans="1:24" ht="24" x14ac:dyDescent="0.15">
      <c r="A4" s="247"/>
      <c r="B4" s="105" t="s">
        <v>182</v>
      </c>
      <c r="C4" s="32" t="s">
        <v>183</v>
      </c>
      <c r="D4" s="99"/>
      <c r="E4" s="99"/>
      <c r="F4" s="99"/>
      <c r="G4" s="99"/>
      <c r="H4" s="99"/>
      <c r="I4" s="99"/>
      <c r="J4" s="99"/>
      <c r="K4" s="99"/>
      <c r="L4" s="99"/>
      <c r="M4" s="99"/>
      <c r="N4" s="99"/>
      <c r="O4" s="99"/>
      <c r="P4" s="99"/>
      <c r="Q4" s="99"/>
      <c r="R4" s="99"/>
      <c r="S4" s="99"/>
      <c r="T4" s="99"/>
      <c r="U4" s="99"/>
      <c r="V4" s="99"/>
      <c r="W4" s="99"/>
      <c r="X4" s="247"/>
    </row>
    <row r="5" spans="1:24" ht="24" x14ac:dyDescent="0.15">
      <c r="A5" s="247"/>
      <c r="B5" s="105">
        <v>1</v>
      </c>
      <c r="C5" s="106" t="s">
        <v>185</v>
      </c>
      <c r="D5" s="15"/>
      <c r="E5" s="15"/>
      <c r="F5" s="15"/>
      <c r="G5" s="15"/>
      <c r="H5" s="15"/>
      <c r="I5" s="15"/>
      <c r="J5" s="15"/>
      <c r="K5" s="15"/>
      <c r="L5" s="15"/>
      <c r="M5" s="15"/>
      <c r="N5" s="15"/>
      <c r="O5" s="15"/>
      <c r="P5" s="15"/>
      <c r="Q5" s="15"/>
      <c r="R5" s="15"/>
      <c r="S5" s="15"/>
      <c r="T5" s="15"/>
      <c r="U5" s="15"/>
      <c r="V5" s="15"/>
      <c r="W5" s="15"/>
      <c r="X5" s="247"/>
    </row>
    <row r="6" spans="1:24" ht="12.75" customHeight="1" x14ac:dyDescent="0.15">
      <c r="A6" s="247"/>
      <c r="B6" s="105">
        <v>2</v>
      </c>
      <c r="C6" s="106" t="s">
        <v>186</v>
      </c>
      <c r="D6" s="15"/>
      <c r="E6" s="15"/>
      <c r="F6" s="15"/>
      <c r="G6" s="15"/>
      <c r="H6" s="15"/>
      <c r="I6" s="15"/>
      <c r="J6" s="15"/>
      <c r="K6" s="15"/>
      <c r="L6" s="15"/>
      <c r="M6" s="15"/>
      <c r="N6" s="15"/>
      <c r="O6" s="15"/>
      <c r="P6" s="15"/>
      <c r="Q6" s="15"/>
      <c r="R6" s="15"/>
      <c r="S6" s="15"/>
      <c r="T6" s="15"/>
      <c r="U6" s="15"/>
      <c r="V6" s="15"/>
      <c r="W6" s="15"/>
      <c r="X6" s="247"/>
    </row>
    <row r="7" spans="1:24" x14ac:dyDescent="0.15">
      <c r="A7" s="247"/>
      <c r="B7" s="105">
        <v>3</v>
      </c>
      <c r="C7" s="106" t="s">
        <v>187</v>
      </c>
      <c r="D7" s="15"/>
      <c r="E7" s="15"/>
      <c r="F7" s="15"/>
      <c r="G7" s="15"/>
      <c r="H7" s="15"/>
      <c r="I7" s="15"/>
      <c r="J7" s="15"/>
      <c r="K7" s="15"/>
      <c r="L7" s="15"/>
      <c r="M7" s="15"/>
      <c r="N7" s="15"/>
      <c r="O7" s="15"/>
      <c r="P7" s="15"/>
      <c r="Q7" s="15"/>
      <c r="R7" s="15"/>
      <c r="S7" s="15"/>
      <c r="T7" s="15"/>
      <c r="U7" s="15"/>
      <c r="V7" s="15"/>
      <c r="W7" s="15"/>
      <c r="X7" s="247"/>
    </row>
    <row r="8" spans="1:24" ht="35.25" x14ac:dyDescent="0.15">
      <c r="A8" s="247"/>
      <c r="B8" s="105" t="s">
        <v>184</v>
      </c>
      <c r="C8" s="13" t="s">
        <v>188</v>
      </c>
      <c r="D8" s="15"/>
      <c r="E8" s="15"/>
      <c r="F8" s="15"/>
      <c r="G8" s="15"/>
      <c r="H8" s="15"/>
      <c r="I8" s="15"/>
      <c r="J8" s="15"/>
      <c r="K8" s="15"/>
      <c r="L8" s="15"/>
      <c r="M8" s="15"/>
      <c r="N8" s="15"/>
      <c r="O8" s="15"/>
      <c r="P8" s="15"/>
      <c r="Q8" s="15"/>
      <c r="R8" s="15"/>
      <c r="S8" s="15"/>
      <c r="T8" s="15"/>
      <c r="U8" s="15"/>
      <c r="V8" s="15"/>
      <c r="W8" s="15"/>
      <c r="X8" s="247"/>
    </row>
    <row r="9" spans="1:24" ht="35.25" x14ac:dyDescent="0.15">
      <c r="A9" s="247"/>
      <c r="B9" s="105" t="s">
        <v>189</v>
      </c>
      <c r="C9" s="13" t="s">
        <v>190</v>
      </c>
      <c r="D9" s="15"/>
      <c r="E9" s="15"/>
      <c r="F9" s="15"/>
      <c r="G9" s="15"/>
      <c r="H9" s="15"/>
      <c r="I9" s="15"/>
      <c r="J9" s="15"/>
      <c r="K9" s="15"/>
      <c r="L9" s="15"/>
      <c r="M9" s="15"/>
      <c r="N9" s="15"/>
      <c r="O9" s="15"/>
      <c r="P9" s="15"/>
      <c r="Q9" s="15"/>
      <c r="R9" s="15"/>
      <c r="S9" s="15"/>
      <c r="T9" s="15"/>
      <c r="U9" s="15"/>
      <c r="V9" s="15"/>
      <c r="W9" s="15"/>
      <c r="X9" s="247"/>
    </row>
    <row r="10" spans="1:24" ht="46.5" x14ac:dyDescent="0.15">
      <c r="A10" s="247"/>
      <c r="B10" s="105" t="s">
        <v>191</v>
      </c>
      <c r="C10" s="13" t="s">
        <v>192</v>
      </c>
      <c r="D10" s="15"/>
      <c r="E10" s="15"/>
      <c r="F10" s="15"/>
      <c r="G10" s="15"/>
      <c r="H10" s="15"/>
      <c r="I10" s="15"/>
      <c r="J10" s="15"/>
      <c r="K10" s="15"/>
      <c r="L10" s="15"/>
      <c r="M10" s="15"/>
      <c r="N10" s="15"/>
      <c r="O10" s="15"/>
      <c r="P10" s="15"/>
      <c r="Q10" s="15"/>
      <c r="R10" s="15"/>
      <c r="S10" s="15"/>
      <c r="T10" s="15"/>
      <c r="U10" s="15"/>
      <c r="V10" s="15"/>
      <c r="W10" s="15"/>
      <c r="X10" s="247"/>
    </row>
    <row r="11" spans="1:24" ht="24" x14ac:dyDescent="0.15">
      <c r="A11" s="247"/>
      <c r="B11" s="102">
        <v>4</v>
      </c>
      <c r="C11" s="13" t="s">
        <v>353</v>
      </c>
      <c r="D11" s="99"/>
      <c r="E11" s="99"/>
      <c r="F11" s="99"/>
      <c r="G11" s="99"/>
      <c r="H11" s="99"/>
      <c r="I11" s="99"/>
      <c r="J11" s="99"/>
      <c r="K11" s="99"/>
      <c r="L11" s="99"/>
      <c r="M11" s="99"/>
      <c r="N11" s="99"/>
      <c r="O11" s="99"/>
      <c r="P11" s="99"/>
      <c r="Q11" s="99"/>
      <c r="R11" s="99"/>
      <c r="S11" s="99"/>
      <c r="T11" s="99"/>
      <c r="U11" s="99"/>
      <c r="V11" s="99"/>
      <c r="W11" s="99"/>
      <c r="X11" s="247"/>
    </row>
    <row r="12" spans="1:24" ht="24" x14ac:dyDescent="0.15">
      <c r="A12" s="247"/>
      <c r="B12" s="105" t="s">
        <v>155</v>
      </c>
      <c r="C12" s="100" t="s">
        <v>196</v>
      </c>
      <c r="D12" s="15"/>
      <c r="E12" s="15"/>
      <c r="F12" s="15"/>
      <c r="G12" s="15"/>
      <c r="H12" s="15"/>
      <c r="I12" s="15"/>
      <c r="J12" s="15"/>
      <c r="K12" s="15"/>
      <c r="L12" s="15"/>
      <c r="M12" s="15"/>
      <c r="N12" s="15"/>
      <c r="O12" s="15"/>
      <c r="P12" s="15"/>
      <c r="Q12" s="15"/>
      <c r="R12" s="15"/>
      <c r="S12" s="15"/>
      <c r="T12" s="15"/>
      <c r="U12" s="15"/>
      <c r="V12" s="15"/>
      <c r="W12" s="15"/>
      <c r="X12" s="247"/>
    </row>
    <row r="13" spans="1:24" ht="46.5" x14ac:dyDescent="0.15">
      <c r="A13" s="247"/>
      <c r="B13" s="105" t="s">
        <v>157</v>
      </c>
      <c r="C13" s="100" t="s">
        <v>354</v>
      </c>
      <c r="D13" s="15"/>
      <c r="E13" s="15"/>
      <c r="F13" s="15"/>
      <c r="G13" s="15"/>
      <c r="H13" s="15"/>
      <c r="I13" s="15"/>
      <c r="J13" s="15"/>
      <c r="K13" s="15"/>
      <c r="L13" s="15"/>
      <c r="M13" s="15"/>
      <c r="N13" s="15"/>
      <c r="O13" s="15"/>
      <c r="P13" s="15"/>
      <c r="Q13" s="15"/>
      <c r="R13" s="15"/>
      <c r="S13" s="15"/>
      <c r="T13" s="15"/>
      <c r="U13" s="15"/>
      <c r="V13" s="15"/>
      <c r="W13" s="15"/>
      <c r="X13" s="247"/>
    </row>
    <row r="14" spans="1:24" x14ac:dyDescent="0.15">
      <c r="A14" s="247"/>
      <c r="B14" s="108" t="s">
        <v>197</v>
      </c>
      <c r="C14" s="13" t="s">
        <v>198</v>
      </c>
      <c r="D14" s="15"/>
      <c r="E14" s="15"/>
      <c r="F14" s="15"/>
      <c r="G14" s="15"/>
      <c r="H14" s="15"/>
      <c r="I14" s="15"/>
      <c r="J14" s="15"/>
      <c r="K14" s="15"/>
      <c r="L14" s="15"/>
      <c r="M14" s="15"/>
      <c r="N14" s="15"/>
      <c r="O14" s="15"/>
      <c r="P14" s="15"/>
      <c r="Q14" s="15"/>
      <c r="R14" s="15"/>
      <c r="S14" s="15"/>
      <c r="T14" s="15"/>
      <c r="U14" s="15"/>
      <c r="V14" s="15"/>
      <c r="W14" s="15"/>
      <c r="X14" s="247"/>
    </row>
    <row r="15" spans="1:24" ht="69.75" x14ac:dyDescent="0.15">
      <c r="A15" s="247"/>
      <c r="B15" s="102">
        <v>5</v>
      </c>
      <c r="C15" s="13" t="s">
        <v>355</v>
      </c>
      <c r="D15" s="15"/>
      <c r="E15" s="15"/>
      <c r="F15" s="15"/>
      <c r="G15" s="15"/>
      <c r="H15" s="15"/>
      <c r="I15" s="15"/>
      <c r="J15" s="15"/>
      <c r="K15" s="15"/>
      <c r="L15" s="15"/>
      <c r="M15" s="15"/>
      <c r="N15" s="15"/>
      <c r="O15" s="15"/>
      <c r="P15" s="15"/>
      <c r="Q15" s="15"/>
      <c r="R15" s="15"/>
      <c r="S15" s="15"/>
      <c r="T15" s="15"/>
      <c r="U15" s="15"/>
      <c r="V15" s="15"/>
      <c r="W15" s="15"/>
      <c r="X15" s="247"/>
    </row>
    <row r="16" spans="1:24" ht="35.25" x14ac:dyDescent="0.15">
      <c r="A16" s="247"/>
      <c r="B16" s="102">
        <v>6</v>
      </c>
      <c r="C16" s="13" t="s">
        <v>199</v>
      </c>
      <c r="D16" s="15"/>
      <c r="E16" s="15"/>
      <c r="F16" s="15"/>
      <c r="G16" s="15"/>
      <c r="H16" s="15"/>
      <c r="I16" s="15"/>
      <c r="J16" s="15"/>
      <c r="K16" s="15"/>
      <c r="L16" s="15"/>
      <c r="M16" s="15"/>
      <c r="N16" s="15"/>
      <c r="O16" s="15"/>
      <c r="P16" s="15"/>
      <c r="Q16" s="15"/>
      <c r="R16" s="15"/>
      <c r="S16" s="15"/>
      <c r="T16" s="15"/>
      <c r="U16" s="15"/>
      <c r="V16" s="15"/>
      <c r="W16" s="15"/>
      <c r="X16" s="247"/>
    </row>
    <row r="17" spans="1:24" ht="35.25" x14ac:dyDescent="0.15">
      <c r="A17" s="247"/>
      <c r="B17" s="105" t="s">
        <v>153</v>
      </c>
      <c r="C17" s="13" t="s">
        <v>356</v>
      </c>
      <c r="D17" s="15"/>
      <c r="E17" s="15"/>
      <c r="F17" s="15"/>
      <c r="G17" s="15"/>
      <c r="H17" s="15"/>
      <c r="I17" s="15"/>
      <c r="J17" s="15"/>
      <c r="K17" s="15"/>
      <c r="L17" s="15"/>
      <c r="M17" s="15"/>
      <c r="N17" s="15"/>
      <c r="O17" s="15"/>
      <c r="P17" s="15"/>
      <c r="Q17" s="15"/>
      <c r="R17" s="15"/>
      <c r="S17" s="15"/>
      <c r="T17" s="15"/>
      <c r="U17" s="15"/>
      <c r="V17" s="15"/>
      <c r="W17" s="15"/>
      <c r="X17" s="247"/>
    </row>
    <row r="18" spans="1:24" ht="24" x14ac:dyDescent="0.15">
      <c r="A18" s="247"/>
      <c r="B18" s="105" t="s">
        <v>200</v>
      </c>
      <c r="C18" s="13" t="s">
        <v>201</v>
      </c>
      <c r="D18" s="15"/>
      <c r="E18" s="15"/>
      <c r="F18" s="15"/>
      <c r="G18" s="15"/>
      <c r="H18" s="15"/>
      <c r="I18" s="15"/>
      <c r="J18" s="15"/>
      <c r="K18" s="15"/>
      <c r="L18" s="15"/>
      <c r="M18" s="15"/>
      <c r="N18" s="15"/>
      <c r="O18" s="15"/>
      <c r="P18" s="15"/>
      <c r="Q18" s="15"/>
      <c r="R18" s="15"/>
      <c r="S18" s="15"/>
      <c r="T18" s="15"/>
      <c r="U18" s="15"/>
      <c r="V18" s="15"/>
      <c r="W18" s="15"/>
      <c r="X18" s="247"/>
    </row>
    <row r="19" spans="1:24" ht="69.75" x14ac:dyDescent="0.15">
      <c r="A19" s="247"/>
      <c r="B19" s="105" t="s">
        <v>202</v>
      </c>
      <c r="C19" s="13" t="s">
        <v>357</v>
      </c>
      <c r="D19" s="15"/>
      <c r="E19" s="15"/>
      <c r="F19" s="15"/>
      <c r="G19" s="15"/>
      <c r="H19" s="15"/>
      <c r="I19" s="15"/>
      <c r="J19" s="15"/>
      <c r="K19" s="15"/>
      <c r="L19" s="15"/>
      <c r="M19" s="15"/>
      <c r="N19" s="15"/>
      <c r="O19" s="15"/>
      <c r="P19" s="15"/>
      <c r="Q19" s="15"/>
      <c r="R19" s="15"/>
      <c r="S19" s="15"/>
      <c r="T19" s="15"/>
      <c r="U19" s="15"/>
      <c r="V19" s="15"/>
      <c r="W19" s="15"/>
      <c r="X19" s="247"/>
    </row>
    <row r="20" spans="1:24" ht="81" x14ac:dyDescent="0.15">
      <c r="A20" s="247"/>
      <c r="B20" s="101">
        <v>8</v>
      </c>
      <c r="C20" s="13" t="s">
        <v>358</v>
      </c>
      <c r="D20" s="15"/>
      <c r="E20" s="14"/>
      <c r="F20" s="14"/>
      <c r="G20" s="14"/>
      <c r="H20" s="14"/>
      <c r="I20" s="14"/>
      <c r="J20" s="14"/>
      <c r="K20" s="14"/>
      <c r="L20" s="14"/>
      <c r="M20" s="14"/>
      <c r="N20" s="14"/>
      <c r="O20" s="14"/>
      <c r="P20" s="14"/>
      <c r="Q20" s="14"/>
      <c r="R20" s="14"/>
      <c r="S20" s="14"/>
      <c r="T20" s="14"/>
      <c r="U20" s="14"/>
      <c r="V20" s="14"/>
      <c r="W20" s="14"/>
      <c r="X20" s="247"/>
    </row>
    <row r="21" spans="1:24" x14ac:dyDescent="0.15">
      <c r="A21" s="247"/>
      <c r="X21" s="247"/>
    </row>
    <row r="22" spans="1:24" ht="12.75" customHeight="1" x14ac:dyDescent="0.15">
      <c r="A22" s="247"/>
      <c r="B22" s="103"/>
      <c r="C22" s="44"/>
      <c r="D22" s="45"/>
      <c r="E22" s="45"/>
      <c r="F22" s="45"/>
      <c r="G22" s="45"/>
      <c r="H22" s="45"/>
      <c r="I22" s="45"/>
      <c r="J22" s="45"/>
      <c r="K22" s="45"/>
      <c r="L22" s="45"/>
      <c r="M22" s="46"/>
      <c r="N22" s="46"/>
      <c r="O22" s="46"/>
      <c r="P22" s="46"/>
      <c r="Q22" s="46"/>
      <c r="R22" s="46"/>
      <c r="S22" s="46"/>
      <c r="T22" s="46"/>
      <c r="U22" s="46"/>
      <c r="V22" s="46"/>
      <c r="W22" s="46"/>
      <c r="X22" s="247"/>
    </row>
    <row r="23" spans="1:24" ht="25.5" customHeight="1" x14ac:dyDescent="0.15">
      <c r="A23" s="247"/>
      <c r="B23" s="103"/>
      <c r="C23" s="234" t="str">
        <f>Instructions!B14</f>
        <v>For a printed copy of the full text of the exact requirements, please get a merit badge book from your local scout shop, or go to boyslife.org/merit-badges/</v>
      </c>
      <c r="D23" s="243"/>
      <c r="E23" s="243"/>
      <c r="F23" s="243"/>
      <c r="G23" s="243"/>
      <c r="H23" s="243"/>
      <c r="I23" s="243"/>
      <c r="J23" s="243"/>
      <c r="K23" s="243"/>
      <c r="L23" s="243"/>
      <c r="M23" s="243"/>
      <c r="N23" s="243"/>
      <c r="O23" s="243"/>
      <c r="P23" s="243"/>
      <c r="Q23" s="243"/>
      <c r="R23" s="243"/>
      <c r="X23" s="247"/>
    </row>
    <row r="24" spans="1:24" x14ac:dyDescent="0.15">
      <c r="A24" s="247"/>
      <c r="B24" s="103"/>
      <c r="C24" s="232" t="s">
        <v>193</v>
      </c>
      <c r="D24" s="232"/>
      <c r="E24" s="232"/>
      <c r="F24" s="232"/>
      <c r="G24" s="232"/>
      <c r="H24" s="232"/>
      <c r="I24" s="232"/>
      <c r="J24" s="232"/>
      <c r="K24" s="232"/>
      <c r="L24" s="41"/>
      <c r="M24" s="41"/>
      <c r="N24" s="10"/>
      <c r="O24" s="10"/>
      <c r="P24" s="10"/>
      <c r="Q24" s="10"/>
      <c r="R24" s="10"/>
      <c r="S24" s="10"/>
      <c r="T24" s="10"/>
      <c r="U24" s="10"/>
      <c r="V24" s="10"/>
      <c r="W24" s="10"/>
      <c r="X24" s="247"/>
    </row>
    <row r="25" spans="1:24" ht="12.75" customHeight="1" x14ac:dyDescent="0.15">
      <c r="A25" s="247"/>
      <c r="B25" s="103"/>
      <c r="C25" s="44"/>
      <c r="D25" s="45"/>
      <c r="E25" s="45"/>
      <c r="F25" s="45"/>
      <c r="G25" s="45"/>
      <c r="H25" s="45"/>
      <c r="I25" s="45"/>
      <c r="J25" s="45"/>
      <c r="K25" s="45"/>
      <c r="L25" s="45"/>
      <c r="M25" s="46"/>
      <c r="N25" s="46"/>
      <c r="O25" s="46"/>
      <c r="P25" s="46"/>
      <c r="Q25" s="46"/>
      <c r="R25" s="46"/>
      <c r="S25" s="46"/>
      <c r="T25" s="46"/>
      <c r="U25" s="46"/>
      <c r="V25" s="46"/>
      <c r="W25" s="46"/>
      <c r="X25" s="247"/>
    </row>
    <row r="26" spans="1:24" ht="12.75" customHeight="1" x14ac:dyDescent="0.15">
      <c r="A26" s="247"/>
      <c r="B26" s="103"/>
      <c r="C26" s="44"/>
      <c r="D26" s="45"/>
      <c r="E26" s="45"/>
      <c r="F26" s="45"/>
      <c r="G26" s="45"/>
      <c r="H26" s="45"/>
      <c r="I26" s="45"/>
      <c r="J26" s="45"/>
      <c r="K26" s="45"/>
      <c r="L26" s="45"/>
      <c r="M26" s="46"/>
      <c r="N26" s="46"/>
      <c r="O26" s="46"/>
      <c r="P26" s="46"/>
      <c r="Q26" s="46"/>
      <c r="R26" s="46"/>
      <c r="S26" s="46"/>
      <c r="T26" s="46"/>
      <c r="U26" s="46"/>
      <c r="V26" s="46"/>
      <c r="W26" s="46"/>
      <c r="X26" s="247"/>
    </row>
    <row r="27" spans="1:24" x14ac:dyDescent="0.15">
      <c r="A27" s="247"/>
      <c r="B27" s="244" t="s">
        <v>70</v>
      </c>
      <c r="C27" s="244"/>
      <c r="D27" s="244"/>
      <c r="E27" s="244"/>
      <c r="F27" s="244"/>
      <c r="G27" s="244"/>
      <c r="H27" s="244"/>
      <c r="I27" s="244"/>
      <c r="J27" s="244"/>
      <c r="K27" s="244"/>
      <c r="L27" s="244"/>
      <c r="M27" s="244"/>
      <c r="N27" s="10"/>
      <c r="O27" s="10"/>
      <c r="P27" s="10"/>
      <c r="Q27" s="10"/>
      <c r="R27" s="10"/>
      <c r="S27" s="10"/>
      <c r="T27" s="10"/>
      <c r="U27" s="10"/>
      <c r="V27" s="10"/>
      <c r="W27" s="10"/>
      <c r="X27" s="247"/>
    </row>
    <row r="28" spans="1:24" x14ac:dyDescent="0.15">
      <c r="A28" s="247"/>
      <c r="B28" s="104" t="s">
        <v>19</v>
      </c>
      <c r="C28" s="39"/>
      <c r="D28" s="11"/>
      <c r="E28" s="11"/>
      <c r="F28" s="11"/>
      <c r="G28" s="11"/>
      <c r="H28" s="11"/>
      <c r="I28" s="11"/>
      <c r="J28" s="11"/>
      <c r="K28" s="11"/>
      <c r="L28" s="11"/>
      <c r="M28" s="10"/>
      <c r="N28" s="10"/>
      <c r="O28" s="10"/>
      <c r="P28" s="10"/>
      <c r="Q28" s="10"/>
      <c r="R28" s="10"/>
      <c r="S28" s="10"/>
      <c r="T28" s="10"/>
      <c r="U28" s="10"/>
      <c r="V28" s="10"/>
      <c r="W28" s="10"/>
      <c r="X28" s="247"/>
    </row>
    <row r="29" spans="1:24" x14ac:dyDescent="0.15">
      <c r="A29" s="247"/>
      <c r="B29" s="104" t="s">
        <v>20</v>
      </c>
      <c r="C29" s="40"/>
      <c r="D29" s="11"/>
      <c r="E29" s="11"/>
      <c r="F29" s="11"/>
      <c r="G29" s="11"/>
      <c r="H29" s="11"/>
      <c r="I29" s="11"/>
      <c r="J29" s="11"/>
      <c r="K29" s="11"/>
      <c r="L29" s="11"/>
      <c r="M29" s="10"/>
      <c r="N29" s="10"/>
      <c r="O29" s="10"/>
      <c r="P29" s="10"/>
      <c r="Q29" s="10"/>
      <c r="R29" s="10"/>
      <c r="S29" s="10"/>
      <c r="T29" s="10"/>
      <c r="U29" s="10"/>
      <c r="V29" s="10"/>
      <c r="W29" s="10"/>
      <c r="X29" s="247"/>
    </row>
    <row r="30" spans="1:24" x14ac:dyDescent="0.15">
      <c r="A30" s="247"/>
      <c r="B30" s="104" t="s">
        <v>29</v>
      </c>
      <c r="C30" s="40"/>
      <c r="D30" s="11"/>
      <c r="E30" s="11"/>
      <c r="F30" s="11"/>
      <c r="G30" s="11"/>
      <c r="H30" s="11"/>
      <c r="I30" s="11"/>
      <c r="J30" s="11"/>
      <c r="K30" s="11"/>
      <c r="L30" s="11"/>
      <c r="M30" s="10"/>
      <c r="N30" s="10"/>
      <c r="O30" s="10"/>
      <c r="P30" s="10"/>
      <c r="Q30" s="10"/>
      <c r="R30" s="10"/>
      <c r="S30" s="10"/>
      <c r="T30" s="10"/>
      <c r="U30" s="10"/>
      <c r="V30" s="10"/>
      <c r="W30" s="10"/>
      <c r="X30" s="247"/>
    </row>
    <row r="31" spans="1:24" x14ac:dyDescent="0.15">
      <c r="A31" s="247"/>
      <c r="B31" s="104" t="s">
        <v>30</v>
      </c>
      <c r="C31" s="40"/>
      <c r="D31" s="11"/>
      <c r="E31" s="11"/>
      <c r="F31" s="11"/>
      <c r="G31" s="11"/>
      <c r="H31" s="11"/>
      <c r="I31" s="11"/>
      <c r="J31" s="11"/>
      <c r="K31" s="11"/>
      <c r="L31" s="11"/>
      <c r="M31" s="10"/>
      <c r="N31" s="10"/>
      <c r="O31" s="10"/>
      <c r="P31" s="10"/>
      <c r="Q31" s="10"/>
      <c r="R31" s="10"/>
      <c r="S31" s="10"/>
      <c r="T31" s="10"/>
      <c r="U31" s="10"/>
      <c r="V31" s="10"/>
      <c r="W31" s="10"/>
      <c r="X31" s="247"/>
    </row>
    <row r="32" spans="1:24" x14ac:dyDescent="0.15">
      <c r="A32" s="247"/>
      <c r="B32" s="104" t="s">
        <v>31</v>
      </c>
      <c r="C32" s="40"/>
      <c r="D32" s="11"/>
      <c r="E32" s="11"/>
      <c r="F32" s="11"/>
      <c r="G32" s="11"/>
      <c r="H32" s="11"/>
      <c r="I32" s="11"/>
      <c r="J32" s="11"/>
      <c r="K32" s="11"/>
      <c r="L32" s="11"/>
      <c r="M32" s="10"/>
      <c r="N32" s="10"/>
      <c r="O32" s="10"/>
      <c r="P32" s="10"/>
      <c r="Q32" s="10"/>
      <c r="R32" s="10"/>
      <c r="S32" s="10"/>
      <c r="T32" s="10"/>
      <c r="U32" s="10"/>
      <c r="V32" s="10"/>
      <c r="W32" s="10"/>
      <c r="X32" s="247"/>
    </row>
    <row r="33" spans="1:24" x14ac:dyDescent="0.15">
      <c r="A33" s="247"/>
      <c r="B33" s="104" t="s">
        <v>32</v>
      </c>
      <c r="C33" s="40"/>
      <c r="D33" s="11"/>
      <c r="E33" s="11"/>
      <c r="F33" s="11"/>
      <c r="G33" s="11"/>
      <c r="H33" s="11"/>
      <c r="I33" s="11"/>
      <c r="J33" s="11"/>
      <c r="K33" s="11"/>
      <c r="L33" s="11"/>
      <c r="M33" s="10"/>
      <c r="N33" s="10"/>
      <c r="O33" s="10"/>
      <c r="P33" s="10"/>
      <c r="Q33" s="10"/>
      <c r="R33" s="10"/>
      <c r="S33" s="10"/>
      <c r="T33" s="10"/>
      <c r="U33" s="10"/>
      <c r="V33" s="10"/>
      <c r="W33" s="10"/>
      <c r="X33" s="247"/>
    </row>
    <row r="34" spans="1:24" x14ac:dyDescent="0.15">
      <c r="A34" s="247"/>
      <c r="B34" s="104" t="s">
        <v>33</v>
      </c>
      <c r="C34" s="40"/>
      <c r="D34" s="11"/>
      <c r="E34" s="11"/>
      <c r="F34" s="11"/>
      <c r="G34" s="11"/>
      <c r="H34" s="11"/>
      <c r="I34" s="11"/>
      <c r="J34" s="11"/>
      <c r="K34" s="11"/>
      <c r="L34" s="11"/>
      <c r="M34" s="10"/>
      <c r="N34" s="10"/>
      <c r="O34" s="10"/>
      <c r="P34" s="10"/>
      <c r="Q34" s="10"/>
      <c r="R34" s="10"/>
      <c r="S34" s="10"/>
      <c r="T34" s="10"/>
      <c r="U34" s="10"/>
      <c r="V34" s="10"/>
      <c r="W34" s="10"/>
      <c r="X34" s="247"/>
    </row>
    <row r="35" spans="1:24" x14ac:dyDescent="0.15">
      <c r="A35" s="247"/>
      <c r="B35" s="104" t="s">
        <v>25</v>
      </c>
      <c r="C35" s="40"/>
      <c r="D35" s="11"/>
      <c r="E35" s="11"/>
      <c r="F35" s="11"/>
      <c r="G35" s="11"/>
      <c r="H35" s="11"/>
      <c r="I35" s="11"/>
      <c r="J35" s="11"/>
      <c r="K35" s="11"/>
      <c r="L35" s="11"/>
      <c r="M35" s="10"/>
      <c r="N35" s="10"/>
      <c r="O35" s="10"/>
      <c r="P35" s="10"/>
      <c r="Q35" s="10"/>
      <c r="R35" s="10"/>
      <c r="S35" s="10"/>
      <c r="T35" s="10"/>
      <c r="U35" s="10"/>
      <c r="V35" s="10"/>
      <c r="W35" s="10"/>
      <c r="X35" s="247"/>
    </row>
    <row r="36" spans="1:24" x14ac:dyDescent="0.15">
      <c r="A36" s="247"/>
      <c r="B36" s="104" t="s">
        <v>24</v>
      </c>
      <c r="C36" s="40"/>
      <c r="D36" s="11"/>
      <c r="E36" s="11"/>
      <c r="F36" s="11"/>
      <c r="G36" s="11"/>
      <c r="H36" s="11"/>
      <c r="I36" s="11"/>
      <c r="J36" s="11"/>
      <c r="K36" s="11"/>
      <c r="L36" s="11"/>
      <c r="M36" s="10"/>
      <c r="N36" s="10"/>
      <c r="O36" s="10"/>
      <c r="P36" s="10"/>
      <c r="Q36" s="10"/>
      <c r="R36" s="10"/>
      <c r="S36" s="10"/>
      <c r="T36" s="10"/>
      <c r="U36" s="10"/>
      <c r="V36" s="10"/>
      <c r="W36" s="10"/>
      <c r="X36" s="247"/>
    </row>
    <row r="37" spans="1:24" x14ac:dyDescent="0.15">
      <c r="A37" s="248"/>
      <c r="B37" s="104" t="s">
        <v>21</v>
      </c>
      <c r="C37" s="40"/>
      <c r="D37" s="11"/>
      <c r="E37" s="11"/>
      <c r="F37" s="11"/>
      <c r="G37" s="11"/>
      <c r="H37" s="11"/>
      <c r="I37" s="11"/>
      <c r="J37" s="11"/>
      <c r="K37" s="11"/>
      <c r="L37" s="11"/>
      <c r="M37" s="10"/>
      <c r="N37" s="10"/>
      <c r="O37" s="10"/>
      <c r="P37" s="10"/>
      <c r="Q37" s="10"/>
      <c r="R37" s="10"/>
      <c r="S37" s="10"/>
      <c r="T37" s="10"/>
      <c r="U37" s="10"/>
      <c r="V37" s="10"/>
      <c r="W37" s="10"/>
      <c r="X37" s="248"/>
    </row>
  </sheetData>
  <sheetProtection password="C658" sheet="1" objects="1" scenarios="1" selectLockedCells="1"/>
  <mergeCells count="7">
    <mergeCell ref="A1:A37"/>
    <mergeCell ref="B1:C1"/>
    <mergeCell ref="X1:X37"/>
    <mergeCell ref="B2:C2"/>
    <mergeCell ref="C23:R23"/>
    <mergeCell ref="C24:K24"/>
    <mergeCell ref="B27:M27"/>
  </mergeCells>
  <phoneticPr fontId="11" type="noConversion"/>
  <hyperlinks>
    <hyperlink ref="C24:H24" r:id="rId1" display="http://meritbadge.org/wiki/index.php/Citizenship_in_the_Community" xr:uid="{00000000-0004-0000-0400-000000000000}"/>
    <hyperlink ref="C24" r:id="rId2" xr:uid="{00000000-0004-0000-0400-000001000000}"/>
  </hyperlinks>
  <pageMargins left="0.75" right="0.25" top="1" bottom="1" header="0.5" footer="0.5"/>
  <pageSetup orientation="portrait" horizontalDpi="4294967293" verticalDpi="0" r:id="rId3"/>
  <headerFooter alignWithMargins="0">
    <oddHeader>&amp;C&amp;"Arial,Bold"&amp;14EagleRequiredTrax&amp;"Arial,Regular"&amp;10
&amp;"Arial,Bold"&amp;12Citizenship in the Community Merit Badge - &amp;D</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99CC00"/>
  </sheetPr>
  <dimension ref="A1:X36"/>
  <sheetViews>
    <sheetView showGridLines="0" zoomScaleNormal="100" workbookViewId="0" xr3:uid="{78B4E459-6924-5F8B-B7BA-2DD04133E49E}">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109" customWidth="1"/>
    <col min="3" max="3" width="52.42578125" customWidth="1"/>
    <col min="4" max="24" width="3.42578125" customWidth="1"/>
  </cols>
  <sheetData>
    <row r="1" spans="1:24" ht="74.25" customHeight="1" thickBot="1" x14ac:dyDescent="0.2">
      <c r="A1" s="239" t="s">
        <v>219</v>
      </c>
      <c r="B1" s="240" t="s">
        <v>203</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39" t="s">
        <v>219</v>
      </c>
    </row>
    <row r="2" spans="1:24" ht="15.75" customHeight="1" thickBot="1" x14ac:dyDescent="0.2">
      <c r="A2" s="239"/>
      <c r="B2" s="251" t="s">
        <v>73</v>
      </c>
      <c r="C2" s="252"/>
      <c r="D2" s="34" t="str">
        <f>IF(COUNTIF(D3:D19,"*")&gt;0, IF(COUNTIF(D3,"*")+MIN(2,COUNTIF(D5:D8,"*"))+COUNTIF(D9:D19,"*")&gt;12,"C",(COUNTIF(D3,"*")+MIN(2,COUNTIF(D5:D8,"*"))+COUNTIF(D9:D19,"*"))/13*100),"")</f>
        <v/>
      </c>
      <c r="E2" s="34" t="str">
        <f t="shared" ref="E2:W2" si="0">IF(COUNTIF(E3:E19,"*")&gt;0, IF(COUNTIF(E3,"*")+MIN(2,COUNTIF(E5:E8,"*"))+COUNTIF(E9:E19,"*")&gt;12,"C",(COUNTIF(E3,"*")+MIN(2,COUNTIF(E5:E8,"*"))+COUNTIF(E9:E19,"*"))/13*100),"")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39"/>
    </row>
    <row r="3" spans="1:24" ht="39.6" customHeight="1" x14ac:dyDescent="0.15">
      <c r="A3" s="239"/>
      <c r="B3" s="101">
        <v>1</v>
      </c>
      <c r="C3" s="110" t="s">
        <v>206</v>
      </c>
      <c r="D3" s="15"/>
      <c r="E3" s="15"/>
      <c r="F3" s="15"/>
      <c r="G3" s="15"/>
      <c r="H3" s="15"/>
      <c r="I3" s="15"/>
      <c r="J3" s="15"/>
      <c r="K3" s="15"/>
      <c r="L3" s="15"/>
      <c r="M3" s="15"/>
      <c r="N3" s="15"/>
      <c r="O3" s="15"/>
      <c r="P3" s="15"/>
      <c r="Q3" s="15"/>
      <c r="R3" s="15"/>
      <c r="S3" s="15"/>
      <c r="T3" s="15"/>
      <c r="U3" s="15"/>
      <c r="V3" s="15"/>
      <c r="W3" s="15"/>
      <c r="X3" s="239"/>
    </row>
    <row r="4" spans="1:24" x14ac:dyDescent="0.15">
      <c r="A4" s="239"/>
      <c r="B4" s="101">
        <v>2</v>
      </c>
      <c r="C4" s="110" t="s">
        <v>207</v>
      </c>
      <c r="D4" s="99"/>
      <c r="E4" s="99"/>
      <c r="F4" s="99"/>
      <c r="G4" s="99"/>
      <c r="H4" s="99"/>
      <c r="I4" s="99"/>
      <c r="J4" s="99"/>
      <c r="K4" s="99"/>
      <c r="L4" s="99"/>
      <c r="M4" s="99"/>
      <c r="N4" s="99"/>
      <c r="O4" s="99"/>
      <c r="P4" s="99"/>
      <c r="Q4" s="99"/>
      <c r="R4" s="99"/>
      <c r="S4" s="99"/>
      <c r="T4" s="99"/>
      <c r="U4" s="99"/>
      <c r="V4" s="99"/>
      <c r="W4" s="99"/>
      <c r="X4" s="239"/>
    </row>
    <row r="5" spans="1:24" ht="46.5" x14ac:dyDescent="0.15">
      <c r="A5" s="239"/>
      <c r="B5" s="102" t="s">
        <v>155</v>
      </c>
      <c r="C5" s="100" t="s">
        <v>811</v>
      </c>
      <c r="D5" s="15"/>
      <c r="E5" s="15"/>
      <c r="F5" s="15"/>
      <c r="G5" s="15"/>
      <c r="H5" s="15"/>
      <c r="I5" s="15"/>
      <c r="J5" s="15"/>
      <c r="K5" s="15"/>
      <c r="L5" s="15"/>
      <c r="M5" s="15"/>
      <c r="N5" s="15"/>
      <c r="O5" s="15"/>
      <c r="P5" s="15"/>
      <c r="Q5" s="15"/>
      <c r="R5" s="15"/>
      <c r="S5" s="15"/>
      <c r="T5" s="15"/>
      <c r="U5" s="15"/>
      <c r="V5" s="15"/>
      <c r="W5" s="15"/>
      <c r="X5" s="239"/>
    </row>
    <row r="6" spans="1:24" ht="35.25" x14ac:dyDescent="0.15">
      <c r="A6" s="239"/>
      <c r="B6" s="102" t="s">
        <v>157</v>
      </c>
      <c r="C6" s="113" t="s">
        <v>359</v>
      </c>
      <c r="D6" s="15"/>
      <c r="E6" s="15"/>
      <c r="F6" s="15"/>
      <c r="G6" s="15"/>
      <c r="H6" s="15"/>
      <c r="I6" s="15"/>
      <c r="J6" s="15"/>
      <c r="K6" s="15"/>
      <c r="L6" s="15"/>
      <c r="M6" s="15"/>
      <c r="N6" s="15"/>
      <c r="O6" s="15"/>
      <c r="P6" s="15"/>
      <c r="Q6" s="15"/>
      <c r="R6" s="15"/>
      <c r="S6" s="15"/>
      <c r="T6" s="15"/>
      <c r="U6" s="15"/>
      <c r="V6" s="15"/>
      <c r="W6" s="15"/>
      <c r="X6" s="239"/>
    </row>
    <row r="7" spans="1:24" ht="35.25" x14ac:dyDescent="0.15">
      <c r="A7" s="239"/>
      <c r="B7" s="111" t="s">
        <v>197</v>
      </c>
      <c r="C7" s="113" t="s">
        <v>360</v>
      </c>
      <c r="D7" s="15"/>
      <c r="E7" s="15"/>
      <c r="F7" s="15"/>
      <c r="G7" s="15"/>
      <c r="H7" s="15"/>
      <c r="I7" s="15"/>
      <c r="J7" s="15"/>
      <c r="K7" s="15"/>
      <c r="L7" s="15"/>
      <c r="M7" s="15"/>
      <c r="N7" s="15"/>
      <c r="O7" s="15"/>
      <c r="P7" s="15"/>
      <c r="Q7" s="15"/>
      <c r="R7" s="15"/>
      <c r="S7" s="15"/>
      <c r="T7" s="15"/>
      <c r="U7" s="15"/>
      <c r="V7" s="15"/>
      <c r="W7" s="15"/>
      <c r="X7" s="239"/>
    </row>
    <row r="8" spans="1:24" ht="58.5" x14ac:dyDescent="0.15">
      <c r="A8" s="239"/>
      <c r="B8" s="102" t="s">
        <v>208</v>
      </c>
      <c r="C8" s="110" t="s">
        <v>361</v>
      </c>
      <c r="D8" s="15"/>
      <c r="E8" s="15"/>
      <c r="F8" s="15"/>
      <c r="G8" s="15"/>
      <c r="H8" s="15"/>
      <c r="I8" s="15"/>
      <c r="J8" s="15"/>
      <c r="K8" s="15"/>
      <c r="L8" s="15"/>
      <c r="M8" s="15"/>
      <c r="N8" s="15"/>
      <c r="O8" s="15"/>
      <c r="P8" s="15"/>
      <c r="Q8" s="15"/>
      <c r="R8" s="15"/>
      <c r="S8" s="15"/>
      <c r="T8" s="15"/>
      <c r="U8" s="15"/>
      <c r="V8" s="15"/>
      <c r="W8" s="15"/>
      <c r="X8" s="239"/>
    </row>
    <row r="9" spans="1:24" ht="60.75" x14ac:dyDescent="0.15">
      <c r="A9" s="239"/>
      <c r="B9" s="102">
        <v>3</v>
      </c>
      <c r="C9" s="112" t="s">
        <v>362</v>
      </c>
      <c r="D9" s="15"/>
      <c r="E9" s="15"/>
      <c r="F9" s="15"/>
      <c r="G9" s="15"/>
      <c r="H9" s="15"/>
      <c r="I9" s="15"/>
      <c r="J9" s="15"/>
      <c r="K9" s="15"/>
      <c r="L9" s="15"/>
      <c r="M9" s="15"/>
      <c r="N9" s="15"/>
      <c r="O9" s="15"/>
      <c r="P9" s="15"/>
      <c r="Q9" s="15"/>
      <c r="R9" s="15"/>
      <c r="S9" s="15"/>
      <c r="T9" s="15"/>
      <c r="U9" s="15"/>
      <c r="V9" s="15"/>
      <c r="W9" s="15"/>
      <c r="X9" s="239"/>
    </row>
    <row r="10" spans="1:24" ht="46.5" x14ac:dyDescent="0.15">
      <c r="A10" s="239"/>
      <c r="B10" s="102">
        <v>4</v>
      </c>
      <c r="C10" s="110" t="s">
        <v>363</v>
      </c>
      <c r="D10" s="99"/>
      <c r="E10" s="99"/>
      <c r="F10" s="99"/>
      <c r="G10" s="99"/>
      <c r="H10" s="99"/>
      <c r="I10" s="99"/>
      <c r="J10" s="99"/>
      <c r="K10" s="99"/>
      <c r="L10" s="99"/>
      <c r="M10" s="99"/>
      <c r="N10" s="99"/>
      <c r="O10" s="99"/>
      <c r="P10" s="99"/>
      <c r="Q10" s="99"/>
      <c r="R10" s="99"/>
      <c r="S10" s="99"/>
      <c r="T10" s="99"/>
      <c r="U10" s="99"/>
      <c r="V10" s="99"/>
      <c r="W10" s="99"/>
      <c r="X10" s="239"/>
    </row>
    <row r="11" spans="1:24" x14ac:dyDescent="0.15">
      <c r="A11" s="239"/>
      <c r="B11" s="102" t="s">
        <v>155</v>
      </c>
      <c r="C11" s="113" t="s">
        <v>209</v>
      </c>
      <c r="D11" s="15"/>
      <c r="E11" s="15"/>
      <c r="F11" s="15"/>
      <c r="G11" s="15"/>
      <c r="H11" s="15"/>
      <c r="I11" s="15"/>
      <c r="J11" s="15"/>
      <c r="K11" s="15"/>
      <c r="L11" s="15"/>
      <c r="M11" s="15"/>
      <c r="N11" s="15"/>
      <c r="O11" s="15"/>
      <c r="P11" s="15"/>
      <c r="Q11" s="15"/>
      <c r="R11" s="15"/>
      <c r="S11" s="15"/>
      <c r="T11" s="15"/>
      <c r="U11" s="15"/>
      <c r="V11" s="15"/>
      <c r="W11" s="15"/>
      <c r="X11" s="239"/>
    </row>
    <row r="12" spans="1:24" x14ac:dyDescent="0.15">
      <c r="A12" s="239"/>
      <c r="B12" s="102" t="s">
        <v>157</v>
      </c>
      <c r="C12" s="113" t="s">
        <v>210</v>
      </c>
      <c r="D12" s="15"/>
      <c r="E12" s="15"/>
      <c r="F12" s="15"/>
      <c r="G12" s="15"/>
      <c r="H12" s="15"/>
      <c r="I12" s="15"/>
      <c r="J12" s="15"/>
      <c r="K12" s="15"/>
      <c r="L12" s="15"/>
      <c r="M12" s="15"/>
      <c r="N12" s="15"/>
      <c r="O12" s="15"/>
      <c r="P12" s="15"/>
      <c r="Q12" s="15"/>
      <c r="R12" s="15"/>
      <c r="S12" s="15"/>
      <c r="T12" s="15"/>
      <c r="U12" s="15"/>
      <c r="V12" s="15"/>
      <c r="W12" s="15"/>
      <c r="X12" s="239"/>
    </row>
    <row r="13" spans="1:24" x14ac:dyDescent="0.15">
      <c r="A13" s="239"/>
      <c r="B13" s="102" t="s">
        <v>197</v>
      </c>
      <c r="C13" s="113" t="s">
        <v>211</v>
      </c>
      <c r="D13" s="15"/>
      <c r="E13" s="15"/>
      <c r="F13" s="15"/>
      <c r="G13" s="15"/>
      <c r="H13" s="15"/>
      <c r="I13" s="15"/>
      <c r="J13" s="15"/>
      <c r="K13" s="15"/>
      <c r="L13" s="15"/>
      <c r="M13" s="15"/>
      <c r="N13" s="15"/>
      <c r="O13" s="15"/>
      <c r="P13" s="15"/>
      <c r="Q13" s="15"/>
      <c r="R13" s="15"/>
      <c r="S13" s="15"/>
      <c r="T13" s="15"/>
      <c r="U13" s="15"/>
      <c r="V13" s="15"/>
      <c r="W13" s="15"/>
      <c r="X13" s="239"/>
    </row>
    <row r="14" spans="1:24" x14ac:dyDescent="0.15">
      <c r="A14" s="239"/>
      <c r="B14" s="102" t="s">
        <v>208</v>
      </c>
      <c r="C14" s="113" t="s">
        <v>212</v>
      </c>
      <c r="D14" s="15"/>
      <c r="E14" s="15"/>
      <c r="F14" s="15"/>
      <c r="G14" s="15"/>
      <c r="H14" s="15"/>
      <c r="I14" s="15"/>
      <c r="J14" s="15"/>
      <c r="K14" s="15"/>
      <c r="L14" s="15"/>
      <c r="M14" s="15"/>
      <c r="N14" s="15"/>
      <c r="O14" s="15"/>
      <c r="P14" s="15"/>
      <c r="Q14" s="15"/>
      <c r="R14" s="15"/>
      <c r="S14" s="15"/>
      <c r="T14" s="15"/>
      <c r="U14" s="15"/>
      <c r="V14" s="15"/>
      <c r="W14" s="15"/>
      <c r="X14" s="239"/>
    </row>
    <row r="15" spans="1:24" x14ac:dyDescent="0.15">
      <c r="A15" s="239"/>
      <c r="B15" s="102" t="s">
        <v>213</v>
      </c>
      <c r="C15" s="113" t="s">
        <v>214</v>
      </c>
      <c r="D15" s="15"/>
      <c r="E15" s="15"/>
      <c r="F15" s="15"/>
      <c r="G15" s="15"/>
      <c r="H15" s="15"/>
      <c r="I15" s="15"/>
      <c r="J15" s="15"/>
      <c r="K15" s="15"/>
      <c r="L15" s="15"/>
      <c r="M15" s="15"/>
      <c r="N15" s="15"/>
      <c r="O15" s="15"/>
      <c r="P15" s="15"/>
      <c r="Q15" s="15"/>
      <c r="R15" s="15"/>
      <c r="S15" s="15"/>
      <c r="T15" s="15"/>
      <c r="U15" s="15"/>
      <c r="V15" s="15"/>
      <c r="W15" s="15"/>
      <c r="X15" s="239"/>
    </row>
    <row r="16" spans="1:24" ht="24" x14ac:dyDescent="0.15">
      <c r="A16" s="239"/>
      <c r="B16" s="102">
        <v>5</v>
      </c>
      <c r="C16" s="110" t="s">
        <v>215</v>
      </c>
      <c r="D16" s="15"/>
      <c r="E16" s="15"/>
      <c r="F16" s="15"/>
      <c r="G16" s="15"/>
      <c r="H16" s="15"/>
      <c r="I16" s="15"/>
      <c r="J16" s="15"/>
      <c r="K16" s="15"/>
      <c r="L16" s="15"/>
      <c r="M16" s="15"/>
      <c r="N16" s="15"/>
      <c r="O16" s="15"/>
      <c r="P16" s="15"/>
      <c r="Q16" s="15"/>
      <c r="R16" s="15"/>
      <c r="S16" s="15"/>
      <c r="T16" s="15"/>
      <c r="U16" s="15"/>
      <c r="V16" s="15"/>
      <c r="W16" s="15"/>
      <c r="X16" s="239"/>
    </row>
    <row r="17" spans="1:24" ht="81" x14ac:dyDescent="0.15">
      <c r="A17" s="239"/>
      <c r="B17" s="102">
        <v>6</v>
      </c>
      <c r="C17" s="110" t="s">
        <v>216</v>
      </c>
      <c r="D17" s="15"/>
      <c r="E17" s="15"/>
      <c r="F17" s="15"/>
      <c r="G17" s="15"/>
      <c r="H17" s="15"/>
      <c r="I17" s="15"/>
      <c r="J17" s="15"/>
      <c r="K17" s="15"/>
      <c r="L17" s="15"/>
      <c r="M17" s="15"/>
      <c r="N17" s="15"/>
      <c r="O17" s="15"/>
      <c r="P17" s="15"/>
      <c r="Q17" s="15"/>
      <c r="R17" s="15"/>
      <c r="S17" s="15"/>
      <c r="T17" s="15"/>
      <c r="U17" s="15"/>
      <c r="V17" s="15"/>
      <c r="W17" s="15"/>
      <c r="X17" s="239"/>
    </row>
    <row r="18" spans="1:24" ht="58.5" x14ac:dyDescent="0.15">
      <c r="A18" s="239"/>
      <c r="B18" s="102">
        <v>7</v>
      </c>
      <c r="C18" s="110" t="s">
        <v>217</v>
      </c>
      <c r="D18" s="15"/>
      <c r="E18" s="15"/>
      <c r="F18" s="15"/>
      <c r="G18" s="15"/>
      <c r="H18" s="15"/>
      <c r="I18" s="15"/>
      <c r="J18" s="15"/>
      <c r="K18" s="15"/>
      <c r="L18" s="15"/>
      <c r="M18" s="15"/>
      <c r="N18" s="15"/>
      <c r="O18" s="15"/>
      <c r="P18" s="15"/>
      <c r="Q18" s="15"/>
      <c r="R18" s="15"/>
      <c r="S18" s="15"/>
      <c r="T18" s="15"/>
      <c r="U18" s="15"/>
      <c r="V18" s="15"/>
      <c r="W18" s="15"/>
      <c r="X18" s="239"/>
    </row>
    <row r="19" spans="1:24" ht="58.5" x14ac:dyDescent="0.15">
      <c r="A19" s="239"/>
      <c r="B19" s="101">
        <v>8</v>
      </c>
      <c r="C19" s="110" t="s">
        <v>364</v>
      </c>
      <c r="D19" s="14"/>
      <c r="E19" s="14"/>
      <c r="F19" s="14"/>
      <c r="G19" s="14"/>
      <c r="H19" s="14"/>
      <c r="I19" s="14"/>
      <c r="J19" s="14"/>
      <c r="K19" s="14"/>
      <c r="L19" s="14"/>
      <c r="M19" s="14"/>
      <c r="N19" s="14"/>
      <c r="O19" s="14"/>
      <c r="P19" s="14"/>
      <c r="Q19" s="14"/>
      <c r="R19" s="14"/>
      <c r="S19" s="14"/>
      <c r="T19" s="14"/>
      <c r="U19" s="14"/>
      <c r="V19" s="14"/>
      <c r="W19" s="14"/>
      <c r="X19" s="239"/>
    </row>
    <row r="20" spans="1:24" x14ac:dyDescent="0.15">
      <c r="A20" s="239"/>
      <c r="X20" s="239"/>
    </row>
    <row r="21" spans="1:24" ht="12.75" customHeight="1" x14ac:dyDescent="0.15">
      <c r="A21" s="239"/>
      <c r="B21" s="103"/>
      <c r="C21" s="9"/>
      <c r="D21" s="11"/>
      <c r="E21" s="11"/>
      <c r="F21" s="11"/>
      <c r="G21" s="11"/>
      <c r="H21" s="11"/>
      <c r="I21" s="11"/>
      <c r="J21" s="11"/>
      <c r="K21" s="11"/>
      <c r="L21" s="11"/>
      <c r="M21" s="10"/>
      <c r="N21" s="10"/>
      <c r="O21" s="10"/>
      <c r="P21" s="10"/>
      <c r="Q21" s="10"/>
      <c r="R21" s="10"/>
      <c r="S21" s="10"/>
      <c r="T21" s="10"/>
      <c r="U21" s="10"/>
      <c r="V21" s="10"/>
      <c r="W21" s="10"/>
      <c r="X21" s="239"/>
    </row>
    <row r="22" spans="1:24" ht="25.5" customHeight="1" x14ac:dyDescent="0.15">
      <c r="A22" s="239"/>
      <c r="B22" s="103"/>
      <c r="C22" s="234" t="str">
        <f>Instructions!B14</f>
        <v>For a printed copy of the full text of the exact requirements, please get a merit badge book from your local scout shop, or go to boyslife.org/merit-badges/</v>
      </c>
      <c r="D22" s="243"/>
      <c r="E22" s="243"/>
      <c r="F22" s="243"/>
      <c r="G22" s="243"/>
      <c r="H22" s="243"/>
      <c r="I22" s="243"/>
      <c r="J22" s="243"/>
      <c r="K22" s="243"/>
      <c r="L22" s="243"/>
      <c r="M22" s="243"/>
      <c r="N22" s="243"/>
      <c r="O22" s="243"/>
      <c r="P22" s="243"/>
      <c r="Q22" s="243"/>
      <c r="R22" s="243"/>
      <c r="X22" s="239"/>
    </row>
    <row r="23" spans="1:24" x14ac:dyDescent="0.15">
      <c r="A23" s="239"/>
      <c r="B23" s="103"/>
      <c r="C23" s="245" t="s">
        <v>218</v>
      </c>
      <c r="D23" s="245"/>
      <c r="E23" s="245"/>
      <c r="F23" s="245"/>
      <c r="G23" s="245"/>
      <c r="H23" s="245"/>
      <c r="I23" s="245"/>
      <c r="J23" s="36"/>
      <c r="K23" s="11"/>
      <c r="L23" s="253"/>
      <c r="M23" s="253"/>
      <c r="N23" s="10"/>
      <c r="O23" s="10"/>
      <c r="P23" s="10"/>
      <c r="Q23" s="10"/>
      <c r="R23" s="10"/>
      <c r="S23" s="10"/>
      <c r="T23" s="10"/>
      <c r="U23" s="10"/>
      <c r="V23" s="10"/>
      <c r="W23" s="10"/>
      <c r="X23" s="239"/>
    </row>
    <row r="24" spans="1:24" x14ac:dyDescent="0.15">
      <c r="A24" s="239"/>
      <c r="B24" s="103"/>
      <c r="C24" s="42"/>
      <c r="D24" s="42"/>
      <c r="E24" s="42"/>
      <c r="F24" s="42"/>
      <c r="G24" s="42"/>
      <c r="H24" s="42"/>
      <c r="I24" s="42"/>
      <c r="J24" s="42"/>
      <c r="K24" s="11"/>
      <c r="L24" s="43"/>
      <c r="M24" s="43"/>
      <c r="N24" s="10"/>
      <c r="O24" s="10"/>
      <c r="P24" s="10"/>
      <c r="Q24" s="10"/>
      <c r="R24" s="10"/>
      <c r="S24" s="10"/>
      <c r="T24" s="10"/>
      <c r="U24" s="10"/>
      <c r="V24" s="10"/>
      <c r="W24" s="10"/>
      <c r="X24" s="239"/>
    </row>
    <row r="25" spans="1:24" ht="12.75" customHeight="1" x14ac:dyDescent="0.15">
      <c r="A25" s="239"/>
      <c r="B25" s="103"/>
      <c r="C25" s="9"/>
      <c r="D25" s="11"/>
      <c r="E25" s="11"/>
      <c r="F25" s="11"/>
      <c r="G25" s="11"/>
      <c r="H25" s="11"/>
      <c r="I25" s="11"/>
      <c r="J25" s="11"/>
      <c r="K25" s="11"/>
      <c r="L25" s="11"/>
      <c r="M25" s="10"/>
      <c r="N25" s="10"/>
      <c r="O25" s="10"/>
      <c r="P25" s="10"/>
      <c r="Q25" s="10"/>
      <c r="R25" s="10"/>
      <c r="S25" s="10"/>
      <c r="T25" s="10"/>
      <c r="U25" s="10"/>
      <c r="V25" s="10"/>
      <c r="W25" s="10"/>
      <c r="X25" s="239"/>
    </row>
    <row r="26" spans="1:24" x14ac:dyDescent="0.15">
      <c r="A26" s="239"/>
      <c r="B26" s="244" t="s">
        <v>69</v>
      </c>
      <c r="C26" s="244"/>
      <c r="D26" s="244"/>
      <c r="E26" s="244"/>
      <c r="F26" s="244"/>
      <c r="G26" s="244"/>
      <c r="H26" s="244"/>
      <c r="I26" s="244"/>
      <c r="J26" s="244"/>
      <c r="K26" s="244"/>
      <c r="L26" s="244"/>
      <c r="M26" s="244"/>
      <c r="N26" s="10"/>
      <c r="O26" s="10"/>
      <c r="P26" s="10"/>
      <c r="Q26" s="10"/>
      <c r="R26" s="10"/>
      <c r="S26" s="10"/>
      <c r="T26" s="10"/>
      <c r="U26" s="10"/>
      <c r="V26" s="10"/>
      <c r="W26" s="10"/>
      <c r="X26" s="239"/>
    </row>
    <row r="27" spans="1:24" x14ac:dyDescent="0.15">
      <c r="A27" s="239"/>
      <c r="B27" s="104" t="s">
        <v>19</v>
      </c>
      <c r="C27" s="39"/>
      <c r="D27" s="11"/>
      <c r="E27" s="11"/>
      <c r="F27" s="11"/>
      <c r="G27" s="11"/>
      <c r="H27" s="11"/>
      <c r="I27" s="11"/>
      <c r="J27" s="11"/>
      <c r="K27" s="11"/>
      <c r="L27" s="11"/>
      <c r="M27" s="10"/>
      <c r="N27" s="10"/>
      <c r="O27" s="10"/>
      <c r="P27" s="10"/>
      <c r="Q27" s="10"/>
      <c r="R27" s="10"/>
      <c r="S27" s="10"/>
      <c r="T27" s="10"/>
      <c r="U27" s="10"/>
      <c r="V27" s="10"/>
      <c r="W27" s="10"/>
      <c r="X27" s="239"/>
    </row>
    <row r="28" spans="1:24" x14ac:dyDescent="0.15">
      <c r="A28" s="239"/>
      <c r="B28" s="104" t="s">
        <v>20</v>
      </c>
      <c r="C28" s="40"/>
      <c r="D28" s="11"/>
      <c r="E28" s="11"/>
      <c r="F28" s="11"/>
      <c r="G28" s="11"/>
      <c r="H28" s="11"/>
      <c r="I28" s="11"/>
      <c r="J28" s="11"/>
      <c r="K28" s="11"/>
      <c r="L28" s="11"/>
      <c r="M28" s="10"/>
      <c r="N28" s="10"/>
      <c r="O28" s="10"/>
      <c r="P28" s="10"/>
      <c r="Q28" s="10"/>
      <c r="R28" s="10"/>
      <c r="S28" s="10"/>
      <c r="T28" s="10"/>
      <c r="U28" s="10"/>
      <c r="V28" s="10"/>
      <c r="W28" s="10"/>
      <c r="X28" s="239"/>
    </row>
    <row r="29" spans="1:24" x14ac:dyDescent="0.15">
      <c r="A29" s="239"/>
      <c r="B29" s="104" t="s">
        <v>29</v>
      </c>
      <c r="C29" s="40"/>
      <c r="D29" s="11"/>
      <c r="E29" s="11"/>
      <c r="F29" s="11"/>
      <c r="G29" s="11"/>
      <c r="H29" s="11"/>
      <c r="I29" s="11"/>
      <c r="J29" s="7"/>
      <c r="K29" s="7"/>
      <c r="L29" s="11"/>
      <c r="M29" s="10"/>
      <c r="N29" s="10"/>
      <c r="O29" s="10"/>
      <c r="P29" s="10"/>
      <c r="Q29" s="10"/>
      <c r="R29" s="10"/>
      <c r="S29" s="10"/>
      <c r="T29" s="10"/>
      <c r="U29" s="10"/>
      <c r="V29" s="10"/>
      <c r="W29" s="10"/>
      <c r="X29" s="239"/>
    </row>
    <row r="30" spans="1:24" x14ac:dyDescent="0.15">
      <c r="A30" s="239"/>
      <c r="B30" s="104" t="s">
        <v>30</v>
      </c>
      <c r="C30" s="40"/>
      <c r="D30" s="11"/>
      <c r="E30" s="11"/>
      <c r="F30" s="11"/>
      <c r="G30" s="11"/>
      <c r="H30" s="11"/>
      <c r="I30" s="11"/>
      <c r="J30" s="11"/>
      <c r="K30" s="11"/>
      <c r="L30" s="11"/>
      <c r="M30" s="10"/>
      <c r="N30" s="10"/>
      <c r="O30" s="10"/>
      <c r="P30" s="10"/>
      <c r="Q30" s="10"/>
      <c r="R30" s="10"/>
      <c r="S30" s="10"/>
      <c r="T30" s="10"/>
      <c r="U30" s="10"/>
      <c r="V30" s="10"/>
      <c r="W30" s="10"/>
      <c r="X30" s="239"/>
    </row>
    <row r="31" spans="1:24" x14ac:dyDescent="0.15">
      <c r="A31" s="239"/>
      <c r="B31" s="104" t="s">
        <v>31</v>
      </c>
      <c r="C31" s="40"/>
      <c r="D31" s="11"/>
      <c r="E31" s="11"/>
      <c r="F31" s="11"/>
      <c r="G31" s="11"/>
      <c r="H31" s="11"/>
      <c r="I31" s="11"/>
      <c r="J31" s="11"/>
      <c r="K31" s="11"/>
      <c r="L31" s="11"/>
      <c r="M31" s="10"/>
      <c r="N31" s="10"/>
      <c r="O31" s="10"/>
      <c r="P31" s="10"/>
      <c r="Q31" s="10"/>
      <c r="R31" s="10"/>
      <c r="S31" s="10"/>
      <c r="T31" s="10"/>
      <c r="U31" s="10"/>
      <c r="V31" s="10"/>
      <c r="W31" s="10"/>
      <c r="X31" s="239"/>
    </row>
    <row r="32" spans="1:24" x14ac:dyDescent="0.15">
      <c r="A32" s="239"/>
      <c r="B32" s="104" t="s">
        <v>32</v>
      </c>
      <c r="C32" s="40"/>
      <c r="D32" s="11"/>
      <c r="E32" s="11"/>
      <c r="F32" s="11"/>
      <c r="G32" s="11"/>
      <c r="H32" s="11"/>
      <c r="I32" s="11"/>
      <c r="J32" s="11"/>
      <c r="K32" s="11"/>
      <c r="L32" s="11"/>
      <c r="M32" s="10"/>
      <c r="N32" s="10"/>
      <c r="O32" s="10"/>
      <c r="P32" s="10"/>
      <c r="Q32" s="10"/>
      <c r="R32" s="10"/>
      <c r="S32" s="10"/>
      <c r="T32" s="10"/>
      <c r="U32" s="10"/>
      <c r="V32" s="10"/>
      <c r="W32" s="10"/>
      <c r="X32" s="239"/>
    </row>
    <row r="33" spans="1:24" x14ac:dyDescent="0.15">
      <c r="A33" s="239"/>
      <c r="B33" s="104" t="s">
        <v>33</v>
      </c>
      <c r="C33" s="40"/>
      <c r="D33" s="11"/>
      <c r="E33" s="11"/>
      <c r="F33" s="11"/>
      <c r="G33" s="11"/>
      <c r="H33" s="11"/>
      <c r="I33" s="11"/>
      <c r="J33" s="11"/>
      <c r="K33" s="11"/>
      <c r="L33" s="11"/>
      <c r="M33" s="10"/>
      <c r="N33" s="10"/>
      <c r="O33" s="10"/>
      <c r="P33" s="10"/>
      <c r="Q33" s="10"/>
      <c r="R33" s="10"/>
      <c r="S33" s="10"/>
      <c r="T33" s="10"/>
      <c r="U33" s="10"/>
      <c r="V33" s="10"/>
      <c r="W33" s="10"/>
      <c r="X33" s="239"/>
    </row>
    <row r="34" spans="1:24" x14ac:dyDescent="0.15">
      <c r="A34" s="239"/>
      <c r="B34" s="104" t="s">
        <v>25</v>
      </c>
      <c r="C34" s="40"/>
      <c r="D34" s="11"/>
      <c r="E34" s="11"/>
      <c r="F34" s="11"/>
      <c r="G34" s="11"/>
      <c r="H34" s="11"/>
      <c r="I34" s="11"/>
      <c r="J34" s="11"/>
      <c r="K34" s="11"/>
      <c r="L34" s="11"/>
      <c r="M34" s="10"/>
      <c r="N34" s="10"/>
      <c r="O34" s="10"/>
      <c r="P34" s="10"/>
      <c r="Q34" s="10"/>
      <c r="R34" s="10"/>
      <c r="S34" s="10"/>
      <c r="T34" s="10"/>
      <c r="U34" s="10"/>
      <c r="V34" s="10"/>
      <c r="W34" s="10"/>
      <c r="X34" s="239"/>
    </row>
    <row r="35" spans="1:24" x14ac:dyDescent="0.15">
      <c r="A35" s="239"/>
      <c r="B35" s="104" t="s">
        <v>24</v>
      </c>
      <c r="C35" s="40"/>
      <c r="D35" s="11"/>
      <c r="E35" s="11"/>
      <c r="F35" s="11"/>
      <c r="G35" s="11"/>
      <c r="H35" s="11"/>
      <c r="I35" s="11"/>
      <c r="J35" s="11"/>
      <c r="K35" s="11"/>
      <c r="L35" s="11"/>
      <c r="M35" s="10"/>
      <c r="N35" s="10"/>
      <c r="O35" s="10"/>
      <c r="P35" s="10"/>
      <c r="Q35" s="10"/>
      <c r="R35" s="10"/>
      <c r="S35" s="10"/>
      <c r="T35" s="10"/>
      <c r="U35" s="10"/>
      <c r="V35" s="10"/>
      <c r="W35" s="10"/>
      <c r="X35" s="239"/>
    </row>
    <row r="36" spans="1:24" x14ac:dyDescent="0.15">
      <c r="A36" s="239"/>
      <c r="B36" s="104" t="s">
        <v>21</v>
      </c>
      <c r="C36" s="40"/>
      <c r="D36" s="11"/>
      <c r="E36" s="11"/>
      <c r="F36" s="11"/>
      <c r="G36" s="11"/>
      <c r="H36" s="11"/>
      <c r="I36" s="11"/>
      <c r="J36" s="11"/>
      <c r="K36" s="11"/>
      <c r="L36" s="11"/>
      <c r="M36" s="10"/>
      <c r="N36" s="10"/>
      <c r="O36" s="10"/>
      <c r="P36" s="10"/>
      <c r="Q36" s="10"/>
      <c r="R36" s="10"/>
      <c r="S36" s="10"/>
      <c r="T36" s="10"/>
      <c r="U36" s="10"/>
      <c r="V36" s="10"/>
      <c r="W36" s="10"/>
      <c r="X36" s="239"/>
    </row>
  </sheetData>
  <sheetProtection password="C658" sheet="1" objects="1" scenarios="1" selectLockedCells="1"/>
  <mergeCells count="8">
    <mergeCell ref="A1:A36"/>
    <mergeCell ref="B1:C1"/>
    <mergeCell ref="X1:X36"/>
    <mergeCell ref="B2:C2"/>
    <mergeCell ref="C22:R22"/>
    <mergeCell ref="L23:M23"/>
    <mergeCell ref="B26:M26"/>
    <mergeCell ref="C23:I23"/>
  </mergeCells>
  <phoneticPr fontId="11" type="noConversion"/>
  <hyperlinks>
    <hyperlink ref="C23" r:id="rId1" xr:uid="{00000000-0004-0000-0500-000000000000}"/>
  </hyperlinks>
  <pageMargins left="0.75" right="0.25" top="1" bottom="1" header="0.5" footer="0.5"/>
  <pageSetup orientation="portrait" horizontalDpi="4294967293" r:id="rId2"/>
  <headerFooter alignWithMargins="0">
    <oddHeader>&amp;C&amp;"Arial,Bold"&amp;14EagleRequiredTrax&amp;"Arial,Regular"&amp;10
&amp;"Arial,Bold"&amp;12Citizenship in the Nation Merit Badge - &amp;D</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9CC00"/>
  </sheetPr>
  <dimension ref="A1:X39"/>
  <sheetViews>
    <sheetView showGridLines="0" workbookViewId="0" xr3:uid="{9B253EF2-77E0-53E3-AE26-4D66ECD923F3}">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3" customWidth="1"/>
    <col min="3" max="3" width="52.42578125" customWidth="1"/>
    <col min="4" max="24" width="3.42578125" customWidth="1"/>
  </cols>
  <sheetData>
    <row r="1" spans="1:24" ht="74.25" customHeight="1" thickBot="1" x14ac:dyDescent="0.2">
      <c r="A1" s="254" t="s">
        <v>233</v>
      </c>
      <c r="B1" s="240" t="s">
        <v>221</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233</v>
      </c>
    </row>
    <row r="2" spans="1:24" ht="13.5" thickBot="1" x14ac:dyDescent="0.2">
      <c r="A2" s="255"/>
      <c r="B2" s="251" t="s">
        <v>73</v>
      </c>
      <c r="C2" s="252"/>
      <c r="D2" s="34" t="str">
        <f>IF(COUNTIF(D3:D22,"*")&gt;0, IF(COUNTIF(D3:D6,"*")+COUNTIF(D11:D16,"*")+MIN(2,COUNTIF(D8:D10,"*"))+MIN(2,COUNTIF(D18:D22,"*"))&gt;13,"C",(COUNTIF(D3:D6,"*")+COUNTIF(D11:D16,"*")+MIN(2,COUNTIF(D8:D10,"*"))+MIN(2,COUNTIF(D18:D22,"*")))/14*100),"")</f>
        <v/>
      </c>
      <c r="E2" s="34" t="str">
        <f t="shared" ref="E2:R2" si="0">IF(COUNTIF(E3:E22,"*")&gt;0, IF(COUNTIF(E3:E6,"*")+COUNTIF(E11:E16,"*")+MIN(2,COUNTIF(E8:E10,"*"))+MIN(2,COUNTIF(E18:E22,"*"))&gt;13,"C",(COUNTIF(E3:E6,"*")+COUNTIF(E11:E16,"*")+MIN(2,COUNTIF(E8:E10,"*"))+MIN(2,COUNTIF(E18:E22,"*")))/14*100),"")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ref="S2" si="1">IF(COUNTIF(S3:S22,"*")&gt;0, IF(COUNTIF(S3:S6,"*")+COUNTIF(S11:S16,"*")+MIN(2,COUNTIF(S8:S10,"*"))+MIN(2,COUNTIF(S18:S22,"*"))&gt;13,"C",(COUNTIF(S3:S6,"*")+COUNTIF(S11:S16,"*")+MIN(2,COUNTIF(S8:S10,"*"))+MIN(2,COUNTIF(S18:S22,"*")))/14*100),"")</f>
        <v/>
      </c>
      <c r="T2" s="34" t="str">
        <f t="shared" ref="T2" si="2">IF(COUNTIF(T3:T22,"*")&gt;0, IF(COUNTIF(T3:T6,"*")+COUNTIF(T11:T16,"*")+MIN(2,COUNTIF(T8:T10,"*"))+MIN(2,COUNTIF(T18:T22,"*"))&gt;13,"C",(COUNTIF(T3:T6,"*")+COUNTIF(T11:T16,"*")+MIN(2,COUNTIF(T8:T10,"*"))+MIN(2,COUNTIF(T18:T22,"*")))/14*100),"")</f>
        <v/>
      </c>
      <c r="U2" s="34" t="str">
        <f t="shared" ref="U2" si="3">IF(COUNTIF(U3:U22,"*")&gt;0, IF(COUNTIF(U3:U6,"*")+COUNTIF(U11:U16,"*")+MIN(2,COUNTIF(U8:U10,"*"))+MIN(2,COUNTIF(U18:U22,"*"))&gt;13,"C",(COUNTIF(U3:U6,"*")+COUNTIF(U11:U16,"*")+MIN(2,COUNTIF(U8:U10,"*"))+MIN(2,COUNTIF(U18:U22,"*")))/14*100),"")</f>
        <v/>
      </c>
      <c r="V2" s="34" t="str">
        <f t="shared" ref="V2" si="4">IF(COUNTIF(V3:V22,"*")&gt;0, IF(COUNTIF(V3:V6,"*")+COUNTIF(V11:V16,"*")+MIN(2,COUNTIF(V8:V10,"*"))+MIN(2,COUNTIF(V18:V22,"*"))&gt;13,"C",(COUNTIF(V3:V6,"*")+COUNTIF(V11:V16,"*")+MIN(2,COUNTIF(V8:V10,"*"))+MIN(2,COUNTIF(V18:V22,"*")))/14*100),"")</f>
        <v/>
      </c>
      <c r="W2" s="34" t="str">
        <f t="shared" ref="W2" si="5">IF(COUNTIF(W3:W22,"*")&gt;0, IF(COUNTIF(W3:W6,"*")+COUNTIF(W11:W16,"*")+MIN(2,COUNTIF(W8:W10,"*"))+MIN(2,COUNTIF(W18:W22,"*"))&gt;13,"C",(COUNTIF(W3:W6,"*")+COUNTIF(W11:W16,"*")+MIN(2,COUNTIF(W8:W10,"*"))+MIN(2,COUNTIF(W18:W22,"*")))/14*100),"")</f>
        <v/>
      </c>
      <c r="X2" s="255"/>
    </row>
    <row r="3" spans="1:24" ht="24" x14ac:dyDescent="0.15">
      <c r="A3" s="255"/>
      <c r="B3" s="101">
        <v>1</v>
      </c>
      <c r="C3" s="31" t="s">
        <v>222</v>
      </c>
      <c r="D3" s="15"/>
      <c r="E3" s="15"/>
      <c r="F3" s="15"/>
      <c r="G3" s="15"/>
      <c r="H3" s="15"/>
      <c r="I3" s="15"/>
      <c r="J3" s="15"/>
      <c r="K3" s="15"/>
      <c r="L3" s="15"/>
      <c r="M3" s="15"/>
      <c r="N3" s="15"/>
      <c r="O3" s="15"/>
      <c r="P3" s="15"/>
      <c r="Q3" s="15"/>
      <c r="R3" s="15"/>
      <c r="S3" s="15"/>
      <c r="T3" s="15"/>
      <c r="U3" s="15"/>
      <c r="V3" s="15"/>
      <c r="W3" s="15"/>
      <c r="X3" s="255"/>
    </row>
    <row r="4" spans="1:24" ht="58.5" x14ac:dyDescent="0.15">
      <c r="A4" s="255"/>
      <c r="B4" s="102">
        <v>2</v>
      </c>
      <c r="C4" s="32" t="s">
        <v>223</v>
      </c>
      <c r="D4" s="15"/>
      <c r="E4" s="15"/>
      <c r="F4" s="15"/>
      <c r="G4" s="15"/>
      <c r="H4" s="15"/>
      <c r="I4" s="15"/>
      <c r="J4" s="15"/>
      <c r="K4" s="15"/>
      <c r="L4" s="15"/>
      <c r="M4" s="15"/>
      <c r="N4" s="15"/>
      <c r="O4" s="15"/>
      <c r="P4" s="15"/>
      <c r="Q4" s="15"/>
      <c r="R4" s="15"/>
      <c r="S4" s="15"/>
      <c r="T4" s="15"/>
      <c r="U4" s="15"/>
      <c r="V4" s="15"/>
      <c r="W4" s="15"/>
      <c r="X4" s="255"/>
    </row>
    <row r="5" spans="1:24" ht="58.5" x14ac:dyDescent="0.15">
      <c r="A5" s="255"/>
      <c r="B5" s="102" t="s">
        <v>189</v>
      </c>
      <c r="C5" s="13" t="s">
        <v>365</v>
      </c>
      <c r="D5" s="15"/>
      <c r="E5" s="15"/>
      <c r="F5" s="15"/>
      <c r="G5" s="15"/>
      <c r="H5" s="15"/>
      <c r="I5" s="15"/>
      <c r="J5" s="15"/>
      <c r="K5" s="15"/>
      <c r="L5" s="15"/>
      <c r="M5" s="15"/>
      <c r="N5" s="15"/>
      <c r="O5" s="15"/>
      <c r="P5" s="15"/>
      <c r="Q5" s="15"/>
      <c r="R5" s="15"/>
      <c r="S5" s="15"/>
      <c r="T5" s="15"/>
      <c r="U5" s="15"/>
      <c r="V5" s="15"/>
      <c r="W5" s="15"/>
      <c r="X5" s="255"/>
    </row>
    <row r="6" spans="1:24" ht="35.25" x14ac:dyDescent="0.15">
      <c r="A6" s="255"/>
      <c r="B6" s="102" t="s">
        <v>191</v>
      </c>
      <c r="C6" s="13" t="s">
        <v>366</v>
      </c>
      <c r="D6" s="15"/>
      <c r="E6" s="15"/>
      <c r="F6" s="15"/>
      <c r="G6" s="15"/>
      <c r="H6" s="15"/>
      <c r="I6" s="15"/>
      <c r="J6" s="15"/>
      <c r="K6" s="15"/>
      <c r="L6" s="15"/>
      <c r="M6" s="15"/>
      <c r="N6" s="15"/>
      <c r="O6" s="15"/>
      <c r="P6" s="15"/>
      <c r="Q6" s="15"/>
      <c r="R6" s="15"/>
      <c r="S6" s="15"/>
      <c r="T6" s="15"/>
      <c r="U6" s="15"/>
      <c r="V6" s="15"/>
      <c r="W6" s="15"/>
      <c r="X6" s="255"/>
    </row>
    <row r="7" spans="1:24" x14ac:dyDescent="0.15">
      <c r="A7" s="255"/>
      <c r="B7" s="102">
        <v>4</v>
      </c>
      <c r="C7" s="13" t="s">
        <v>224</v>
      </c>
      <c r="D7" s="99"/>
      <c r="E7" s="99"/>
      <c r="F7" s="99"/>
      <c r="G7" s="99"/>
      <c r="H7" s="99"/>
      <c r="I7" s="99"/>
      <c r="J7" s="99"/>
      <c r="K7" s="99"/>
      <c r="L7" s="99"/>
      <c r="M7" s="99"/>
      <c r="N7" s="99"/>
      <c r="O7" s="99"/>
      <c r="P7" s="99"/>
      <c r="Q7" s="99"/>
      <c r="R7" s="99"/>
      <c r="S7" s="99"/>
      <c r="T7" s="99"/>
      <c r="U7" s="99"/>
      <c r="V7" s="99"/>
      <c r="W7" s="99"/>
      <c r="X7" s="255"/>
    </row>
    <row r="8" spans="1:24" ht="37.5" customHeight="1" x14ac:dyDescent="0.15">
      <c r="A8" s="255"/>
      <c r="B8" s="102" t="s">
        <v>155</v>
      </c>
      <c r="C8" s="100" t="s">
        <v>367</v>
      </c>
      <c r="D8" s="15"/>
      <c r="E8" s="15"/>
      <c r="F8" s="15"/>
      <c r="G8" s="15"/>
      <c r="H8" s="15"/>
      <c r="I8" s="15"/>
      <c r="J8" s="15"/>
      <c r="K8" s="15"/>
      <c r="L8" s="15"/>
      <c r="M8" s="15"/>
      <c r="N8" s="15"/>
      <c r="O8" s="15"/>
      <c r="P8" s="15"/>
      <c r="Q8" s="15"/>
      <c r="R8" s="15"/>
      <c r="S8" s="15"/>
      <c r="T8" s="15"/>
      <c r="U8" s="15"/>
      <c r="V8" s="15"/>
      <c r="W8" s="15"/>
      <c r="X8" s="255"/>
    </row>
    <row r="9" spans="1:24" ht="81" x14ac:dyDescent="0.15">
      <c r="A9" s="255"/>
      <c r="B9" s="102" t="s">
        <v>157</v>
      </c>
      <c r="C9" s="100" t="s">
        <v>368</v>
      </c>
      <c r="D9" s="15"/>
      <c r="E9" s="15"/>
      <c r="F9" s="15"/>
      <c r="G9" s="15"/>
      <c r="H9" s="15"/>
      <c r="I9" s="15"/>
      <c r="J9" s="15"/>
      <c r="K9" s="15"/>
      <c r="L9" s="15"/>
      <c r="M9" s="15"/>
      <c r="N9" s="15"/>
      <c r="O9" s="15"/>
      <c r="P9" s="15"/>
      <c r="Q9" s="15"/>
      <c r="R9" s="15"/>
      <c r="S9" s="15"/>
      <c r="T9" s="15"/>
      <c r="U9" s="15"/>
      <c r="V9" s="15"/>
      <c r="W9" s="15"/>
      <c r="X9" s="255"/>
    </row>
    <row r="10" spans="1:24" ht="127.5" x14ac:dyDescent="0.15">
      <c r="A10" s="255"/>
      <c r="B10" s="102" t="s">
        <v>197</v>
      </c>
      <c r="C10" s="100" t="s">
        <v>369</v>
      </c>
      <c r="D10" s="15"/>
      <c r="E10" s="15"/>
      <c r="F10" s="15"/>
      <c r="G10" s="15"/>
      <c r="H10" s="15"/>
      <c r="I10" s="15"/>
      <c r="J10" s="15"/>
      <c r="K10" s="15"/>
      <c r="L10" s="15"/>
      <c r="M10" s="15"/>
      <c r="N10" s="15"/>
      <c r="O10" s="15"/>
      <c r="P10" s="15"/>
      <c r="Q10" s="15"/>
      <c r="R10" s="15"/>
      <c r="S10" s="15"/>
      <c r="T10" s="15"/>
      <c r="U10" s="15"/>
      <c r="V10" s="15"/>
      <c r="W10" s="15"/>
      <c r="X10" s="255"/>
    </row>
    <row r="11" spans="1:24" ht="21.75" x14ac:dyDescent="0.15">
      <c r="A11" s="255"/>
      <c r="B11" s="102" t="s">
        <v>136</v>
      </c>
      <c r="C11" s="116" t="s">
        <v>370</v>
      </c>
      <c r="D11" s="15"/>
      <c r="E11" s="15"/>
      <c r="F11" s="15"/>
      <c r="G11" s="15"/>
      <c r="H11" s="15"/>
      <c r="I11" s="15"/>
      <c r="J11" s="15"/>
      <c r="K11" s="15"/>
      <c r="L11" s="15"/>
      <c r="M11" s="15"/>
      <c r="N11" s="15"/>
      <c r="O11" s="15"/>
      <c r="P11" s="15"/>
      <c r="Q11" s="15"/>
      <c r="R11" s="15"/>
      <c r="S11" s="15"/>
      <c r="T11" s="15"/>
      <c r="U11" s="15"/>
      <c r="V11" s="15"/>
      <c r="W11" s="15"/>
      <c r="X11" s="255"/>
    </row>
    <row r="12" spans="1:24" ht="24" x14ac:dyDescent="0.15">
      <c r="A12" s="255"/>
      <c r="B12" s="102" t="s">
        <v>137</v>
      </c>
      <c r="C12" s="13" t="s">
        <v>225</v>
      </c>
      <c r="D12" s="15"/>
      <c r="E12" s="15"/>
      <c r="F12" s="15"/>
      <c r="G12" s="15"/>
      <c r="H12" s="15"/>
      <c r="I12" s="15"/>
      <c r="J12" s="15"/>
      <c r="K12" s="15"/>
      <c r="L12" s="15"/>
      <c r="M12" s="15"/>
      <c r="N12" s="15"/>
      <c r="O12" s="15"/>
      <c r="P12" s="15"/>
      <c r="Q12" s="15"/>
      <c r="R12" s="15"/>
      <c r="S12" s="15"/>
      <c r="T12" s="15"/>
      <c r="U12" s="15"/>
      <c r="V12" s="15"/>
      <c r="W12" s="15"/>
      <c r="X12" s="255"/>
    </row>
    <row r="13" spans="1:24" ht="24" x14ac:dyDescent="0.15">
      <c r="A13" s="255"/>
      <c r="B13" s="102" t="s">
        <v>140</v>
      </c>
      <c r="C13" s="13" t="s">
        <v>226</v>
      </c>
      <c r="D13" s="15"/>
      <c r="E13" s="15"/>
      <c r="F13" s="15"/>
      <c r="G13" s="15"/>
      <c r="H13" s="15"/>
      <c r="I13" s="15"/>
      <c r="J13" s="15"/>
      <c r="K13" s="15"/>
      <c r="L13" s="15"/>
      <c r="M13" s="15"/>
      <c r="N13" s="15"/>
      <c r="O13" s="15"/>
      <c r="P13" s="15"/>
      <c r="Q13" s="15"/>
      <c r="R13" s="15"/>
      <c r="S13" s="15"/>
      <c r="T13" s="15"/>
      <c r="U13" s="15"/>
      <c r="V13" s="15"/>
      <c r="W13" s="15"/>
      <c r="X13" s="255"/>
    </row>
    <row r="14" spans="1:24" ht="35.25" x14ac:dyDescent="0.15">
      <c r="A14" s="255"/>
      <c r="B14" s="102" t="s">
        <v>145</v>
      </c>
      <c r="C14" s="13" t="s">
        <v>371</v>
      </c>
      <c r="D14" s="15"/>
      <c r="E14" s="15"/>
      <c r="F14" s="15"/>
      <c r="G14" s="15"/>
      <c r="H14" s="15"/>
      <c r="I14" s="15"/>
      <c r="J14" s="15"/>
      <c r="K14" s="15"/>
      <c r="L14" s="15"/>
      <c r="M14" s="15"/>
      <c r="N14" s="15"/>
      <c r="O14" s="15"/>
      <c r="P14" s="15"/>
      <c r="Q14" s="15"/>
      <c r="R14" s="15"/>
      <c r="S14" s="15"/>
      <c r="T14" s="15"/>
      <c r="U14" s="15"/>
      <c r="V14" s="15"/>
      <c r="W14" s="15"/>
      <c r="X14" s="255"/>
    </row>
    <row r="15" spans="1:24" ht="81" x14ac:dyDescent="0.15">
      <c r="A15" s="255"/>
      <c r="B15" s="102" t="s">
        <v>146</v>
      </c>
      <c r="C15" s="13" t="s">
        <v>372</v>
      </c>
      <c r="D15" s="15"/>
      <c r="E15" s="15"/>
      <c r="F15" s="15"/>
      <c r="G15" s="15"/>
      <c r="H15" s="15"/>
      <c r="I15" s="15"/>
      <c r="J15" s="15"/>
      <c r="K15" s="15"/>
      <c r="L15" s="15"/>
      <c r="M15" s="15"/>
      <c r="N15" s="15"/>
      <c r="O15" s="15"/>
      <c r="P15" s="15"/>
      <c r="Q15" s="15"/>
      <c r="R15" s="15"/>
      <c r="S15" s="15"/>
      <c r="T15" s="15"/>
      <c r="U15" s="15"/>
      <c r="V15" s="15"/>
      <c r="W15" s="15"/>
      <c r="X15" s="255"/>
    </row>
    <row r="16" spans="1:24" ht="24" x14ac:dyDescent="0.15">
      <c r="A16" s="255"/>
      <c r="B16" s="102" t="s">
        <v>148</v>
      </c>
      <c r="C16" s="13" t="s">
        <v>227</v>
      </c>
      <c r="D16" s="15"/>
      <c r="E16" s="15"/>
      <c r="F16" s="15"/>
      <c r="G16" s="15"/>
      <c r="H16" s="15"/>
      <c r="I16" s="15"/>
      <c r="J16" s="15"/>
      <c r="K16" s="15"/>
      <c r="L16" s="15"/>
      <c r="M16" s="15"/>
      <c r="N16" s="15"/>
      <c r="O16" s="15"/>
      <c r="P16" s="15"/>
      <c r="Q16" s="15"/>
      <c r="R16" s="15"/>
      <c r="S16" s="15"/>
      <c r="T16" s="15"/>
      <c r="U16" s="15"/>
      <c r="V16" s="15"/>
      <c r="W16" s="15"/>
      <c r="X16" s="255"/>
    </row>
    <row r="17" spans="1:24" ht="24" x14ac:dyDescent="0.15">
      <c r="A17" s="255"/>
      <c r="B17" s="102">
        <v>7</v>
      </c>
      <c r="C17" s="13" t="s">
        <v>373</v>
      </c>
      <c r="D17" s="99"/>
      <c r="E17" s="99"/>
      <c r="F17" s="99"/>
      <c r="G17" s="99"/>
      <c r="H17" s="99"/>
      <c r="I17" s="99"/>
      <c r="J17" s="99"/>
      <c r="K17" s="99"/>
      <c r="L17" s="99"/>
      <c r="M17" s="99"/>
      <c r="N17" s="99"/>
      <c r="O17" s="99"/>
      <c r="P17" s="99"/>
      <c r="Q17" s="99"/>
      <c r="R17" s="99"/>
      <c r="S17" s="99"/>
      <c r="T17" s="99"/>
      <c r="U17" s="99"/>
      <c r="V17" s="99"/>
      <c r="W17" s="99"/>
      <c r="X17" s="255"/>
    </row>
    <row r="18" spans="1:24" ht="35.25" x14ac:dyDescent="0.15">
      <c r="A18" s="255"/>
      <c r="B18" s="102" t="s">
        <v>155</v>
      </c>
      <c r="C18" s="100" t="s">
        <v>228</v>
      </c>
      <c r="D18" s="15"/>
      <c r="E18" s="15"/>
      <c r="F18" s="15"/>
      <c r="G18" s="15"/>
      <c r="H18" s="15"/>
      <c r="I18" s="15"/>
      <c r="J18" s="15"/>
      <c r="K18" s="15"/>
      <c r="L18" s="15"/>
      <c r="M18" s="15"/>
      <c r="N18" s="15"/>
      <c r="O18" s="15"/>
      <c r="P18" s="15"/>
      <c r="Q18" s="15"/>
      <c r="R18" s="15"/>
      <c r="S18" s="15"/>
      <c r="T18" s="15"/>
      <c r="U18" s="15"/>
      <c r="V18" s="15"/>
      <c r="W18" s="15"/>
      <c r="X18" s="255"/>
    </row>
    <row r="19" spans="1:24" ht="60.75" x14ac:dyDescent="0.15">
      <c r="A19" s="255"/>
      <c r="B19" s="102" t="s">
        <v>157</v>
      </c>
      <c r="C19" s="100" t="s">
        <v>374</v>
      </c>
      <c r="D19" s="15"/>
      <c r="E19" s="15"/>
      <c r="F19" s="15"/>
      <c r="G19" s="15"/>
      <c r="H19" s="15"/>
      <c r="I19" s="15"/>
      <c r="J19" s="15"/>
      <c r="K19" s="15"/>
      <c r="L19" s="15"/>
      <c r="M19" s="15"/>
      <c r="N19" s="15"/>
      <c r="O19" s="15"/>
      <c r="P19" s="15"/>
      <c r="Q19" s="15"/>
      <c r="R19" s="15"/>
      <c r="S19" s="15"/>
      <c r="T19" s="15"/>
      <c r="U19" s="15"/>
      <c r="V19" s="15"/>
      <c r="W19" s="15"/>
      <c r="X19" s="255"/>
    </row>
    <row r="20" spans="1:24" ht="35.25" x14ac:dyDescent="0.15">
      <c r="A20" s="255"/>
      <c r="B20" s="105" t="s">
        <v>197</v>
      </c>
      <c r="C20" s="100" t="s">
        <v>229</v>
      </c>
      <c r="D20" s="15"/>
      <c r="E20" s="15"/>
      <c r="F20" s="15"/>
      <c r="G20" s="14"/>
      <c r="H20" s="14"/>
      <c r="I20" s="14"/>
      <c r="J20" s="14"/>
      <c r="K20" s="14"/>
      <c r="L20" s="14"/>
      <c r="M20" s="14"/>
      <c r="N20" s="14"/>
      <c r="O20" s="14"/>
      <c r="P20" s="14"/>
      <c r="Q20" s="14"/>
      <c r="R20" s="14"/>
      <c r="S20" s="14"/>
      <c r="T20" s="14"/>
      <c r="U20" s="14"/>
      <c r="V20" s="14"/>
      <c r="W20" s="14"/>
      <c r="X20" s="255"/>
    </row>
    <row r="21" spans="1:24" x14ac:dyDescent="0.15">
      <c r="A21" s="255"/>
      <c r="B21" s="105" t="s">
        <v>208</v>
      </c>
      <c r="C21" s="100" t="s">
        <v>230</v>
      </c>
      <c r="D21" s="15"/>
      <c r="E21" s="15"/>
      <c r="F21" s="15"/>
      <c r="G21" s="14"/>
      <c r="H21" s="14"/>
      <c r="I21" s="14"/>
      <c r="J21" s="14"/>
      <c r="K21" s="14"/>
      <c r="L21" s="14"/>
      <c r="M21" s="14"/>
      <c r="N21" s="14"/>
      <c r="O21" s="14"/>
      <c r="P21" s="14"/>
      <c r="Q21" s="14"/>
      <c r="R21" s="14"/>
      <c r="S21" s="14"/>
      <c r="T21" s="14"/>
      <c r="U21" s="14"/>
      <c r="V21" s="14"/>
      <c r="W21" s="14"/>
      <c r="X21" s="255"/>
    </row>
    <row r="22" spans="1:24" ht="24" x14ac:dyDescent="0.15">
      <c r="A22" s="255"/>
      <c r="B22" s="117" t="s">
        <v>213</v>
      </c>
      <c r="C22" s="100" t="s">
        <v>231</v>
      </c>
      <c r="D22" s="15"/>
      <c r="E22" s="14"/>
      <c r="F22" s="14"/>
      <c r="G22" s="14"/>
      <c r="H22" s="14"/>
      <c r="I22" s="14"/>
      <c r="J22" s="14"/>
      <c r="K22" s="14"/>
      <c r="L22" s="14"/>
      <c r="M22" s="14"/>
      <c r="N22" s="14"/>
      <c r="O22" s="14"/>
      <c r="P22" s="14"/>
      <c r="Q22" s="14"/>
      <c r="R22" s="14"/>
      <c r="S22" s="14"/>
      <c r="T22" s="14"/>
      <c r="U22" s="14"/>
      <c r="V22" s="14"/>
      <c r="W22" s="14"/>
      <c r="X22" s="255"/>
    </row>
    <row r="23" spans="1:24" x14ac:dyDescent="0.15">
      <c r="A23" s="255"/>
      <c r="X23" s="255"/>
    </row>
    <row r="24" spans="1:24" ht="12.75" customHeight="1" x14ac:dyDescent="0.15">
      <c r="A24" s="255"/>
      <c r="B24" s="103"/>
      <c r="C24" s="9"/>
      <c r="D24" s="11"/>
      <c r="E24" s="11"/>
      <c r="F24" s="11"/>
      <c r="G24" s="11"/>
      <c r="H24" s="11"/>
      <c r="I24" s="11"/>
      <c r="J24" s="11"/>
      <c r="K24" s="11"/>
      <c r="L24" s="11"/>
      <c r="M24" s="10"/>
      <c r="N24" s="10"/>
      <c r="O24" s="10"/>
      <c r="P24" s="10"/>
      <c r="Q24" s="10"/>
      <c r="R24" s="10"/>
      <c r="S24" s="10"/>
      <c r="T24" s="10"/>
      <c r="U24" s="10"/>
      <c r="V24" s="10"/>
      <c r="W24" s="10"/>
      <c r="X24" s="255"/>
    </row>
    <row r="25" spans="1:24" ht="25.5" customHeight="1" x14ac:dyDescent="0.15">
      <c r="A25" s="255"/>
      <c r="B25" s="103"/>
      <c r="C25" s="234" t="str">
        <f>Instructions!B14</f>
        <v>For a printed copy of the full text of the exact requirements, please get a merit badge book from your local scout shop, or go to boyslife.org/merit-badges/</v>
      </c>
      <c r="D25" s="243"/>
      <c r="E25" s="243"/>
      <c r="F25" s="243"/>
      <c r="G25" s="243"/>
      <c r="H25" s="243"/>
      <c r="I25" s="243"/>
      <c r="J25" s="243"/>
      <c r="K25" s="243"/>
      <c r="L25" s="243"/>
      <c r="M25" s="243"/>
      <c r="N25" s="243"/>
      <c r="O25" s="243"/>
      <c r="P25" s="243"/>
      <c r="Q25" s="243"/>
      <c r="R25" s="243"/>
      <c r="X25" s="255"/>
    </row>
    <row r="26" spans="1:24" x14ac:dyDescent="0.15">
      <c r="A26" s="255"/>
      <c r="B26" s="103"/>
      <c r="C26" s="245" t="s">
        <v>232</v>
      </c>
      <c r="D26" s="245"/>
      <c r="E26" s="245"/>
      <c r="F26" s="245"/>
      <c r="G26" s="245"/>
      <c r="H26" s="245"/>
      <c r="I26" s="245"/>
      <c r="J26" s="11"/>
      <c r="K26" s="11"/>
      <c r="L26" s="11"/>
      <c r="M26" s="10"/>
      <c r="N26" s="10"/>
      <c r="O26" s="10"/>
      <c r="P26" s="10"/>
      <c r="Q26" s="10"/>
      <c r="R26" s="10"/>
      <c r="S26" s="10"/>
      <c r="T26" s="10"/>
      <c r="U26" s="10"/>
      <c r="V26" s="10"/>
      <c r="W26" s="10"/>
      <c r="X26" s="255"/>
    </row>
    <row r="27" spans="1:24" ht="12.75" customHeight="1" x14ac:dyDescent="0.15">
      <c r="A27" s="255"/>
      <c r="B27" s="103"/>
      <c r="C27" s="9"/>
      <c r="D27" s="11"/>
      <c r="E27" s="11"/>
      <c r="F27" s="11"/>
      <c r="G27" s="11"/>
      <c r="H27" s="11"/>
      <c r="I27" s="11"/>
      <c r="J27" s="11"/>
      <c r="K27" s="11"/>
      <c r="L27" s="11"/>
      <c r="M27" s="10"/>
      <c r="N27" s="10"/>
      <c r="O27" s="10"/>
      <c r="P27" s="10"/>
      <c r="Q27" s="10"/>
      <c r="R27" s="10"/>
      <c r="S27" s="10"/>
      <c r="T27" s="10"/>
      <c r="U27" s="10"/>
      <c r="V27" s="10"/>
      <c r="W27" s="10"/>
      <c r="X27" s="255"/>
    </row>
    <row r="28" spans="1:24" ht="12.75" customHeight="1" x14ac:dyDescent="0.15">
      <c r="A28" s="255"/>
      <c r="B28" s="103"/>
      <c r="C28" s="9"/>
      <c r="D28" s="11"/>
      <c r="E28" s="11"/>
      <c r="F28" s="11"/>
      <c r="G28" s="11"/>
      <c r="H28" s="11"/>
      <c r="I28" s="11"/>
      <c r="J28" s="11"/>
      <c r="K28" s="11"/>
      <c r="L28" s="11"/>
      <c r="M28" s="10"/>
      <c r="N28" s="10"/>
      <c r="O28" s="10"/>
      <c r="P28" s="10"/>
      <c r="Q28" s="10"/>
      <c r="R28" s="10"/>
      <c r="S28" s="10"/>
      <c r="T28" s="10"/>
      <c r="U28" s="10"/>
      <c r="V28" s="10"/>
      <c r="W28" s="10"/>
      <c r="X28" s="255"/>
    </row>
    <row r="29" spans="1:24" x14ac:dyDescent="0.15">
      <c r="A29" s="255"/>
      <c r="B29" s="244" t="s">
        <v>68</v>
      </c>
      <c r="C29" s="244"/>
      <c r="D29" s="244"/>
      <c r="E29" s="244"/>
      <c r="F29" s="244"/>
      <c r="G29" s="244"/>
      <c r="H29" s="244"/>
      <c r="I29" s="244"/>
      <c r="J29" s="244"/>
      <c r="K29" s="244"/>
      <c r="L29" s="244"/>
      <c r="M29" s="10"/>
      <c r="N29" s="10"/>
      <c r="O29" s="10"/>
      <c r="P29" s="10"/>
      <c r="Q29" s="10"/>
      <c r="R29" s="10"/>
      <c r="S29" s="10"/>
      <c r="T29" s="10"/>
      <c r="U29" s="10"/>
      <c r="V29" s="10"/>
      <c r="W29" s="10"/>
      <c r="X29" s="255"/>
    </row>
    <row r="30" spans="1:24" x14ac:dyDescent="0.15">
      <c r="A30" s="255"/>
      <c r="B30" s="104" t="s">
        <v>19</v>
      </c>
      <c r="C30" s="39"/>
      <c r="D30" s="11"/>
      <c r="E30" s="11"/>
      <c r="F30" s="11"/>
      <c r="G30" s="11"/>
      <c r="H30" s="11"/>
      <c r="I30" s="11"/>
      <c r="J30" s="11"/>
      <c r="K30" s="11"/>
      <c r="L30" s="11"/>
      <c r="M30" s="10"/>
      <c r="N30" s="10"/>
      <c r="O30" s="10"/>
      <c r="P30" s="10"/>
      <c r="Q30" s="10"/>
      <c r="R30" s="10"/>
      <c r="S30" s="10"/>
      <c r="T30" s="10"/>
      <c r="U30" s="10"/>
      <c r="V30" s="10"/>
      <c r="W30" s="10"/>
      <c r="X30" s="255"/>
    </row>
    <row r="31" spans="1:24" x14ac:dyDescent="0.15">
      <c r="A31" s="255"/>
      <c r="B31" s="104" t="s">
        <v>20</v>
      </c>
      <c r="C31" s="40"/>
      <c r="D31" s="11"/>
      <c r="E31" s="11"/>
      <c r="F31" s="11"/>
      <c r="G31" s="11"/>
      <c r="H31" s="11"/>
      <c r="I31" s="11"/>
      <c r="J31" s="11"/>
      <c r="K31" s="11"/>
      <c r="L31" s="11"/>
      <c r="M31" s="10"/>
      <c r="N31" s="10"/>
      <c r="O31" s="10"/>
      <c r="P31" s="10"/>
      <c r="Q31" s="10"/>
      <c r="R31" s="10"/>
      <c r="S31" s="10"/>
      <c r="T31" s="10"/>
      <c r="U31" s="10"/>
      <c r="V31" s="10"/>
      <c r="W31" s="10"/>
      <c r="X31" s="255"/>
    </row>
    <row r="32" spans="1:24" x14ac:dyDescent="0.15">
      <c r="A32" s="255"/>
      <c r="B32" s="104" t="s">
        <v>29</v>
      </c>
      <c r="C32" s="40"/>
      <c r="D32" s="11"/>
      <c r="E32" s="11"/>
      <c r="F32" s="11"/>
      <c r="G32" s="11"/>
      <c r="H32" s="11"/>
      <c r="I32" s="11"/>
      <c r="J32" s="11"/>
      <c r="K32" s="11"/>
      <c r="L32" s="11"/>
      <c r="M32" s="10"/>
      <c r="N32" s="10"/>
      <c r="O32" s="10"/>
      <c r="P32" s="10"/>
      <c r="Q32" s="10"/>
      <c r="R32" s="10"/>
      <c r="S32" s="10"/>
      <c r="T32" s="10"/>
      <c r="U32" s="10"/>
      <c r="V32" s="10"/>
      <c r="W32" s="10"/>
      <c r="X32" s="255"/>
    </row>
    <row r="33" spans="1:24" x14ac:dyDescent="0.15">
      <c r="A33" s="255"/>
      <c r="B33" s="104" t="s">
        <v>30</v>
      </c>
      <c r="C33" s="40"/>
      <c r="D33" s="11"/>
      <c r="E33" s="11"/>
      <c r="F33" s="11"/>
      <c r="G33" s="11"/>
      <c r="H33" s="11"/>
      <c r="I33" s="11"/>
      <c r="J33" s="11"/>
      <c r="K33" s="11"/>
      <c r="L33" s="11"/>
      <c r="M33" s="10"/>
      <c r="N33" s="10"/>
      <c r="O33" s="10"/>
      <c r="P33" s="10"/>
      <c r="Q33" s="10"/>
      <c r="R33" s="10"/>
      <c r="S33" s="10"/>
      <c r="T33" s="10"/>
      <c r="U33" s="10"/>
      <c r="V33" s="10"/>
      <c r="W33" s="10"/>
      <c r="X33" s="255"/>
    </row>
    <row r="34" spans="1:24" x14ac:dyDescent="0.15">
      <c r="A34" s="255"/>
      <c r="B34" s="104" t="s">
        <v>31</v>
      </c>
      <c r="C34" s="40"/>
      <c r="D34" s="11"/>
      <c r="E34" s="11"/>
      <c r="F34" s="11"/>
      <c r="G34" s="11"/>
      <c r="H34" s="11"/>
      <c r="I34" s="11"/>
      <c r="J34" s="11"/>
      <c r="K34" s="11"/>
      <c r="L34" s="11"/>
      <c r="M34" s="10"/>
      <c r="N34" s="10"/>
      <c r="O34" s="10"/>
      <c r="P34" s="10"/>
      <c r="Q34" s="10"/>
      <c r="R34" s="10"/>
      <c r="S34" s="10"/>
      <c r="T34" s="10"/>
      <c r="U34" s="10"/>
      <c r="V34" s="10"/>
      <c r="W34" s="10"/>
      <c r="X34" s="255"/>
    </row>
    <row r="35" spans="1:24" x14ac:dyDescent="0.15">
      <c r="A35" s="255"/>
      <c r="B35" s="104" t="s">
        <v>32</v>
      </c>
      <c r="C35" s="40"/>
      <c r="D35" s="11"/>
      <c r="E35" s="11"/>
      <c r="F35" s="11"/>
      <c r="G35" s="11"/>
      <c r="H35" s="11"/>
      <c r="I35" s="11"/>
      <c r="J35" s="11"/>
      <c r="K35" s="11"/>
      <c r="L35" s="11"/>
      <c r="M35" s="10"/>
      <c r="N35" s="10"/>
      <c r="O35" s="10"/>
      <c r="P35" s="10"/>
      <c r="Q35" s="10"/>
      <c r="R35" s="10"/>
      <c r="S35" s="10"/>
      <c r="T35" s="10"/>
      <c r="U35" s="10"/>
      <c r="V35" s="10"/>
      <c r="W35" s="10"/>
      <c r="X35" s="255"/>
    </row>
    <row r="36" spans="1:24" x14ac:dyDescent="0.15">
      <c r="A36" s="255"/>
      <c r="B36" s="104" t="s">
        <v>33</v>
      </c>
      <c r="C36" s="40"/>
      <c r="D36" s="11"/>
      <c r="E36" s="11"/>
      <c r="F36" s="11"/>
      <c r="G36" s="11"/>
      <c r="H36" s="11"/>
      <c r="I36" s="11"/>
      <c r="J36" s="11"/>
      <c r="K36" s="11"/>
      <c r="L36" s="11"/>
      <c r="M36" s="10"/>
      <c r="N36" s="10"/>
      <c r="O36" s="10"/>
      <c r="P36" s="10"/>
      <c r="Q36" s="10"/>
      <c r="R36" s="10"/>
      <c r="S36" s="10"/>
      <c r="T36" s="10"/>
      <c r="U36" s="10"/>
      <c r="V36" s="10"/>
      <c r="W36" s="10"/>
      <c r="X36" s="255"/>
    </row>
    <row r="37" spans="1:24" x14ac:dyDescent="0.15">
      <c r="A37" s="255"/>
      <c r="B37" s="104" t="s">
        <v>25</v>
      </c>
      <c r="C37" s="40"/>
      <c r="D37" s="11"/>
      <c r="E37" s="11"/>
      <c r="F37" s="11"/>
      <c r="G37" s="11"/>
      <c r="H37" s="11"/>
      <c r="I37" s="11"/>
      <c r="J37" s="11"/>
      <c r="K37" s="11"/>
      <c r="L37" s="11"/>
      <c r="M37" s="10"/>
      <c r="N37" s="10"/>
      <c r="O37" s="10"/>
      <c r="P37" s="10"/>
      <c r="Q37" s="10"/>
      <c r="R37" s="10"/>
      <c r="S37" s="10"/>
      <c r="T37" s="10"/>
      <c r="U37" s="10"/>
      <c r="V37" s="10"/>
      <c r="W37" s="10"/>
      <c r="X37" s="255"/>
    </row>
    <row r="38" spans="1:24" x14ac:dyDescent="0.15">
      <c r="A38" s="255"/>
      <c r="B38" s="104" t="s">
        <v>24</v>
      </c>
      <c r="C38" s="40"/>
      <c r="D38" s="11"/>
      <c r="E38" s="11"/>
      <c r="F38" s="11"/>
      <c r="G38" s="11"/>
      <c r="H38" s="11"/>
      <c r="I38" s="11"/>
      <c r="J38" s="11"/>
      <c r="K38" s="11"/>
      <c r="L38" s="11"/>
      <c r="M38" s="10"/>
      <c r="N38" s="10"/>
      <c r="O38" s="10"/>
      <c r="P38" s="10"/>
      <c r="Q38" s="10"/>
      <c r="R38" s="10"/>
      <c r="S38" s="10"/>
      <c r="T38" s="10"/>
      <c r="U38" s="10"/>
      <c r="V38" s="10"/>
      <c r="W38" s="10"/>
      <c r="X38" s="255"/>
    </row>
    <row r="39" spans="1:24" x14ac:dyDescent="0.15">
      <c r="A39" s="256"/>
      <c r="B39" s="104" t="s">
        <v>21</v>
      </c>
      <c r="C39" s="40"/>
      <c r="D39" s="11"/>
      <c r="E39" s="11"/>
      <c r="F39" s="11"/>
      <c r="G39" s="11"/>
      <c r="H39" s="11"/>
      <c r="I39" s="11"/>
      <c r="J39" s="11"/>
      <c r="K39" s="11"/>
      <c r="L39" s="11"/>
      <c r="M39" s="10"/>
      <c r="N39" s="10"/>
      <c r="O39" s="10"/>
      <c r="P39" s="10"/>
      <c r="Q39" s="10"/>
      <c r="R39" s="10"/>
      <c r="S39" s="10"/>
      <c r="T39" s="10"/>
      <c r="U39" s="10"/>
      <c r="V39" s="10"/>
      <c r="W39" s="10"/>
      <c r="X39" s="256"/>
    </row>
  </sheetData>
  <sheetProtection password="C658" sheet="1" objects="1" scenarios="1" selectLockedCells="1"/>
  <mergeCells count="7">
    <mergeCell ref="A1:A39"/>
    <mergeCell ref="B1:C1"/>
    <mergeCell ref="X1:X39"/>
    <mergeCell ref="B2:C2"/>
    <mergeCell ref="C25:R25"/>
    <mergeCell ref="C26:I26"/>
    <mergeCell ref="B29:L29"/>
  </mergeCells>
  <phoneticPr fontId="11" type="noConversion"/>
  <hyperlinks>
    <hyperlink ref="C26" r:id="rId1" xr:uid="{00000000-0004-0000-0600-000000000000}"/>
  </hyperlinks>
  <pageMargins left="0.75" right="0.25" top="1" bottom="1" header="0.5" footer="0.5"/>
  <pageSetup orientation="portrait" horizontalDpi="4294967293" r:id="rId2"/>
  <headerFooter alignWithMargins="0">
    <oddHeader>&amp;C&amp;"Arial,Bold"&amp;14EagleRequiredTrax&amp;"Arial,Regular"&amp;10
&amp;"Arial,Bold"&amp;12Citizenship in the World Merit Badge - &amp;D</oddHead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9CC00"/>
  </sheetPr>
  <dimension ref="A1:X37"/>
  <sheetViews>
    <sheetView showGridLines="0" workbookViewId="0" xr3:uid="{85D5C41F-068E-5C55-9968-509E7C2A5619}">
      <pane xSplit="3" ySplit="2" topLeftCell="D3" activePane="bottomRight" state="frozen"/>
      <selection pane="bottomLeft" activeCell="A3" sqref="A3"/>
      <selection pane="topRight" activeCell="D1" sqref="D1"/>
      <selection pane="bottomRight" activeCell="D4" sqref="D4"/>
    </sheetView>
  </sheetViews>
  <sheetFormatPr defaultRowHeight="12.75" x14ac:dyDescent="0.15"/>
  <cols>
    <col min="1" max="1" width="3.42578125" customWidth="1"/>
    <col min="2" max="2" width="4.28515625" style="3" customWidth="1"/>
    <col min="3" max="3" width="52.42578125" customWidth="1"/>
    <col min="4" max="24" width="3.42578125" customWidth="1"/>
  </cols>
  <sheetData>
    <row r="1" spans="1:24" ht="74.25" customHeight="1" thickBot="1" x14ac:dyDescent="0.2">
      <c r="A1" s="254" t="s">
        <v>240</v>
      </c>
      <c r="B1" s="249" t="s">
        <v>234</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240</v>
      </c>
    </row>
    <row r="2" spans="1:24" ht="15.75" customHeight="1" thickBot="1" x14ac:dyDescent="0.2">
      <c r="A2" s="255"/>
      <c r="B2" s="257" t="s">
        <v>73</v>
      </c>
      <c r="C2" s="258"/>
      <c r="D2" s="34" t="str">
        <f>IF(COUNTIF(D4:D20,"*")&gt;0,IF(MIN(1,COUNTIF(D4:D7,"*"))+MIN(1,COUNTIF(D9:D10,"*"))+COUNTIF(D11:D14,"*")+MIN(1,COUNTIF(D16:D18,"*"))+COUNTIF(D19:D20,"*")&gt;8, "C",(MIN(1,COUNTIF(D4:D7,"*"))+MIN(1,COUNTIF(D9:D10,"*"))+COUNTIF(D11:D14,"*")+MIN(1,COUNTIF(D16:D18,"*"))+COUNTIF(D19:D20,"*"))/9*100),"")</f>
        <v/>
      </c>
      <c r="E2" s="34" t="str">
        <f t="shared" ref="E2:W2" si="0">IF(COUNTIF(E4:E20,"*")&gt;0,IF(MIN(1,COUNTIF(E4:E7,"*"))+MIN(1,COUNTIF(E9:E10,"*"))+COUNTIF(E11:E14,"*")+MIN(1,COUNTIF(E16:E18,"*"))+COUNTIF(E19:E20,"*")&gt;8, "C",(MIN(1,COUNTIF(E4:E7,"*"))+MIN(1,COUNTIF(E9:E10,"*"))+COUNTIF(E11:E14,"*")+MIN(1,COUNTIF(E16:E18,"*"))+COUNTIF(E19:E20,"*"))/9*100),"")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55"/>
    </row>
    <row r="3" spans="1:24" x14ac:dyDescent="0.15">
      <c r="A3" s="255"/>
      <c r="B3" s="102">
        <v>1</v>
      </c>
      <c r="C3" s="32" t="s">
        <v>235</v>
      </c>
      <c r="D3" s="99"/>
      <c r="E3" s="99"/>
      <c r="F3" s="99"/>
      <c r="G3" s="99"/>
      <c r="H3" s="99"/>
      <c r="I3" s="99"/>
      <c r="J3" s="99"/>
      <c r="K3" s="99"/>
      <c r="L3" s="99"/>
      <c r="M3" s="99"/>
      <c r="N3" s="99"/>
      <c r="O3" s="99"/>
      <c r="P3" s="99"/>
      <c r="Q3" s="99"/>
      <c r="R3" s="99"/>
      <c r="S3" s="99"/>
      <c r="T3" s="99"/>
      <c r="U3" s="99"/>
      <c r="V3" s="99"/>
      <c r="W3" s="99"/>
      <c r="X3" s="255"/>
    </row>
    <row r="4" spans="1:24" ht="104.25" x14ac:dyDescent="0.15">
      <c r="A4" s="255"/>
      <c r="B4" s="105" t="s">
        <v>155</v>
      </c>
      <c r="C4" s="106" t="s">
        <v>823</v>
      </c>
      <c r="D4" s="15"/>
      <c r="E4" s="15"/>
      <c r="F4" s="15"/>
      <c r="G4" s="15"/>
      <c r="H4" s="15"/>
      <c r="I4" s="15"/>
      <c r="J4" s="15"/>
      <c r="K4" s="15"/>
      <c r="L4" s="15"/>
      <c r="M4" s="15"/>
      <c r="N4" s="15"/>
      <c r="O4" s="15"/>
      <c r="P4" s="15"/>
      <c r="Q4" s="15"/>
      <c r="R4" s="15"/>
      <c r="S4" s="15"/>
      <c r="T4" s="15"/>
      <c r="U4" s="15"/>
      <c r="V4" s="15"/>
      <c r="W4" s="15"/>
      <c r="X4" s="255"/>
    </row>
    <row r="5" spans="1:24" ht="81" x14ac:dyDescent="0.15">
      <c r="A5" s="255"/>
      <c r="B5" s="105" t="s">
        <v>157</v>
      </c>
      <c r="C5" s="100" t="s">
        <v>812</v>
      </c>
      <c r="D5" s="15"/>
      <c r="E5" s="15"/>
      <c r="F5" s="15"/>
      <c r="G5" s="15"/>
      <c r="H5" s="15"/>
      <c r="I5" s="15"/>
      <c r="J5" s="15"/>
      <c r="K5" s="15"/>
      <c r="L5" s="15"/>
      <c r="M5" s="15"/>
      <c r="N5" s="15"/>
      <c r="O5" s="15"/>
      <c r="P5" s="15"/>
      <c r="Q5" s="15"/>
      <c r="R5" s="15"/>
      <c r="S5" s="15"/>
      <c r="T5" s="15"/>
      <c r="U5" s="15"/>
      <c r="V5" s="15"/>
      <c r="W5" s="15"/>
      <c r="X5" s="255"/>
    </row>
    <row r="6" spans="1:24" ht="89.25" customHeight="1" x14ac:dyDescent="0.15">
      <c r="A6" s="255"/>
      <c r="B6" s="108" t="s">
        <v>197</v>
      </c>
      <c r="C6" s="100" t="s">
        <v>813</v>
      </c>
      <c r="D6" s="12"/>
      <c r="E6" s="12"/>
      <c r="F6" s="12"/>
      <c r="G6" s="12"/>
      <c r="H6" s="12"/>
      <c r="I6" s="12"/>
      <c r="J6" s="12"/>
      <c r="K6" s="12"/>
      <c r="L6" s="12"/>
      <c r="M6" s="12"/>
      <c r="N6" s="12"/>
      <c r="O6" s="12"/>
      <c r="P6" s="12"/>
      <c r="Q6" s="12"/>
      <c r="R6" s="12"/>
      <c r="S6" s="12"/>
      <c r="T6" s="12"/>
      <c r="U6" s="12"/>
      <c r="V6" s="12"/>
      <c r="W6" s="12"/>
      <c r="X6" s="255"/>
    </row>
    <row r="7" spans="1:24" ht="46.5" x14ac:dyDescent="0.15">
      <c r="A7" s="255"/>
      <c r="B7" s="105" t="s">
        <v>208</v>
      </c>
      <c r="C7" s="100" t="s">
        <v>814</v>
      </c>
      <c r="D7" s="15"/>
      <c r="E7" s="14"/>
      <c r="F7" s="14"/>
      <c r="G7" s="14"/>
      <c r="H7" s="14"/>
      <c r="I7" s="14"/>
      <c r="J7" s="14"/>
      <c r="K7" s="14"/>
      <c r="L7" s="14"/>
      <c r="M7" s="14"/>
      <c r="N7" s="14"/>
      <c r="O7" s="14"/>
      <c r="P7" s="14"/>
      <c r="Q7" s="14"/>
      <c r="R7" s="14"/>
      <c r="S7" s="14"/>
      <c r="T7" s="14"/>
      <c r="U7" s="14"/>
      <c r="V7" s="14"/>
      <c r="W7" s="14"/>
      <c r="X7" s="255"/>
    </row>
    <row r="8" spans="1:24" x14ac:dyDescent="0.15">
      <c r="A8" s="255"/>
      <c r="B8" s="105">
        <v>2</v>
      </c>
      <c r="C8" s="13" t="s">
        <v>235</v>
      </c>
      <c r="D8" s="99"/>
      <c r="E8" s="99"/>
      <c r="F8" s="99"/>
      <c r="G8" s="99"/>
      <c r="H8" s="99"/>
      <c r="I8" s="99"/>
      <c r="J8" s="99"/>
      <c r="K8" s="99"/>
      <c r="L8" s="99"/>
      <c r="M8" s="99"/>
      <c r="N8" s="99"/>
      <c r="O8" s="99"/>
      <c r="P8" s="99"/>
      <c r="Q8" s="99"/>
      <c r="R8" s="99"/>
      <c r="S8" s="99"/>
      <c r="T8" s="99"/>
      <c r="U8" s="99"/>
      <c r="V8" s="99"/>
      <c r="W8" s="99"/>
      <c r="X8" s="255"/>
    </row>
    <row r="9" spans="1:24" ht="51" customHeight="1" x14ac:dyDescent="0.15">
      <c r="A9" s="255"/>
      <c r="B9" s="105" t="s">
        <v>155</v>
      </c>
      <c r="C9" s="100" t="s">
        <v>815</v>
      </c>
      <c r="D9" s="15"/>
      <c r="E9" s="14"/>
      <c r="F9" s="14"/>
      <c r="G9" s="14"/>
      <c r="H9" s="14"/>
      <c r="I9" s="14"/>
      <c r="J9" s="14"/>
      <c r="K9" s="14"/>
      <c r="L9" s="14"/>
      <c r="M9" s="14"/>
      <c r="N9" s="14"/>
      <c r="O9" s="14"/>
      <c r="P9" s="14"/>
      <c r="Q9" s="14"/>
      <c r="R9" s="14"/>
      <c r="S9" s="14"/>
      <c r="T9" s="14"/>
      <c r="U9" s="14"/>
      <c r="V9" s="14"/>
      <c r="W9" s="14"/>
      <c r="X9" s="255"/>
    </row>
    <row r="10" spans="1:24" ht="58.5" x14ac:dyDescent="0.15">
      <c r="A10" s="255"/>
      <c r="B10" s="105" t="s">
        <v>157</v>
      </c>
      <c r="C10" s="100" t="s">
        <v>816</v>
      </c>
      <c r="D10" s="15"/>
      <c r="E10" s="14"/>
      <c r="F10" s="14"/>
      <c r="G10" s="14"/>
      <c r="H10" s="14"/>
      <c r="I10" s="14"/>
      <c r="J10" s="14"/>
      <c r="K10" s="14"/>
      <c r="L10" s="14"/>
      <c r="M10" s="14"/>
      <c r="N10" s="14"/>
      <c r="O10" s="14"/>
      <c r="P10" s="14"/>
      <c r="Q10" s="14"/>
      <c r="R10" s="14"/>
      <c r="S10" s="14"/>
      <c r="T10" s="14"/>
      <c r="U10" s="14"/>
      <c r="V10" s="14"/>
      <c r="W10" s="14"/>
      <c r="X10" s="255"/>
    </row>
    <row r="11" spans="1:24" x14ac:dyDescent="0.15">
      <c r="A11" s="255"/>
      <c r="B11" s="102">
        <v>3</v>
      </c>
      <c r="C11" s="13" t="s">
        <v>236</v>
      </c>
      <c r="D11" s="15"/>
      <c r="E11" s="14"/>
      <c r="F11" s="14"/>
      <c r="G11" s="14"/>
      <c r="H11" s="14"/>
      <c r="I11" s="14"/>
      <c r="J11" s="14"/>
      <c r="K11" s="14"/>
      <c r="L11" s="14"/>
      <c r="M11" s="14"/>
      <c r="N11" s="14"/>
      <c r="O11" s="14"/>
      <c r="P11" s="14"/>
      <c r="Q11" s="14"/>
      <c r="R11" s="14"/>
      <c r="S11" s="14"/>
      <c r="T11" s="14"/>
      <c r="U11" s="14"/>
      <c r="V11" s="14"/>
      <c r="W11" s="14"/>
      <c r="X11" s="255"/>
    </row>
    <row r="12" spans="1:24" ht="93" x14ac:dyDescent="0.15">
      <c r="A12" s="255"/>
      <c r="B12" s="102">
        <v>4</v>
      </c>
      <c r="C12" s="13" t="s">
        <v>817</v>
      </c>
      <c r="D12" s="12"/>
      <c r="E12" s="12"/>
      <c r="F12" s="12"/>
      <c r="G12" s="12"/>
      <c r="H12" s="12"/>
      <c r="I12" s="12"/>
      <c r="J12" s="12"/>
      <c r="K12" s="12"/>
      <c r="L12" s="12"/>
      <c r="M12" s="12"/>
      <c r="N12" s="12"/>
      <c r="O12" s="12"/>
      <c r="P12" s="12"/>
      <c r="Q12" s="12"/>
      <c r="R12" s="12"/>
      <c r="S12" s="12"/>
      <c r="T12" s="12"/>
      <c r="U12" s="12"/>
      <c r="V12" s="12"/>
      <c r="W12" s="12"/>
      <c r="X12" s="255"/>
    </row>
    <row r="13" spans="1:24" ht="69.75" x14ac:dyDescent="0.15">
      <c r="A13" s="255"/>
      <c r="B13" s="118">
        <v>5</v>
      </c>
      <c r="C13" s="13" t="s">
        <v>818</v>
      </c>
      <c r="D13" s="12"/>
      <c r="E13" s="12"/>
      <c r="F13" s="12"/>
      <c r="G13" s="12"/>
      <c r="H13" s="12"/>
      <c r="I13" s="12"/>
      <c r="J13" s="12"/>
      <c r="K13" s="12"/>
      <c r="L13" s="12"/>
      <c r="M13" s="12"/>
      <c r="N13" s="12"/>
      <c r="O13" s="12"/>
      <c r="P13" s="12"/>
      <c r="Q13" s="12"/>
      <c r="R13" s="12"/>
      <c r="S13" s="12"/>
      <c r="T13" s="12"/>
      <c r="U13" s="12"/>
      <c r="V13" s="12"/>
      <c r="W13" s="12"/>
      <c r="X13" s="255"/>
    </row>
    <row r="14" spans="1:24" ht="51" customHeight="1" x14ac:dyDescent="0.15">
      <c r="A14" s="255"/>
      <c r="B14" s="102">
        <v>6</v>
      </c>
      <c r="C14" s="13" t="s">
        <v>819</v>
      </c>
      <c r="D14" s="12"/>
      <c r="E14" s="12"/>
      <c r="F14" s="12"/>
      <c r="G14" s="12"/>
      <c r="H14" s="12"/>
      <c r="I14" s="12"/>
      <c r="J14" s="12"/>
      <c r="K14" s="12"/>
      <c r="L14" s="12"/>
      <c r="M14" s="12"/>
      <c r="N14" s="12"/>
      <c r="O14" s="12"/>
      <c r="P14" s="12"/>
      <c r="Q14" s="12"/>
      <c r="R14" s="12"/>
      <c r="S14" s="12"/>
      <c r="T14" s="12"/>
      <c r="U14" s="12"/>
      <c r="V14" s="12"/>
      <c r="W14" s="12"/>
      <c r="X14" s="255"/>
    </row>
    <row r="15" spans="1:24" x14ac:dyDescent="0.15">
      <c r="A15" s="255"/>
      <c r="B15" s="102">
        <v>7</v>
      </c>
      <c r="C15" s="13" t="s">
        <v>235</v>
      </c>
      <c r="D15" s="99"/>
      <c r="E15" s="99"/>
      <c r="F15" s="99"/>
      <c r="G15" s="99"/>
      <c r="H15" s="99"/>
      <c r="I15" s="99"/>
      <c r="J15" s="99"/>
      <c r="K15" s="99"/>
      <c r="L15" s="99"/>
      <c r="M15" s="99"/>
      <c r="N15" s="99"/>
      <c r="O15" s="99"/>
      <c r="P15" s="99"/>
      <c r="Q15" s="99"/>
      <c r="R15" s="99"/>
      <c r="S15" s="99"/>
      <c r="T15" s="99"/>
      <c r="U15" s="99"/>
      <c r="V15" s="99"/>
      <c r="W15" s="99"/>
      <c r="X15" s="255"/>
    </row>
    <row r="16" spans="1:24" ht="38.25" customHeight="1" x14ac:dyDescent="0.15">
      <c r="A16" s="255"/>
      <c r="B16" s="105" t="s">
        <v>155</v>
      </c>
      <c r="C16" s="100" t="s">
        <v>237</v>
      </c>
      <c r="D16" s="12"/>
      <c r="E16" s="12"/>
      <c r="F16" s="12"/>
      <c r="G16" s="12"/>
      <c r="H16" s="12"/>
      <c r="I16" s="12"/>
      <c r="J16" s="12"/>
      <c r="K16" s="12"/>
      <c r="L16" s="12"/>
      <c r="M16" s="12"/>
      <c r="N16" s="12"/>
      <c r="O16" s="12"/>
      <c r="P16" s="12"/>
      <c r="Q16" s="12"/>
      <c r="R16" s="12"/>
      <c r="S16" s="12"/>
      <c r="T16" s="12"/>
      <c r="U16" s="12"/>
      <c r="V16" s="12"/>
      <c r="W16" s="12"/>
      <c r="X16" s="255"/>
    </row>
    <row r="17" spans="1:24" ht="93" x14ac:dyDescent="0.15">
      <c r="A17" s="255"/>
      <c r="B17" s="105" t="s">
        <v>157</v>
      </c>
      <c r="C17" s="100" t="s">
        <v>822</v>
      </c>
      <c r="D17" s="12"/>
      <c r="E17" s="12"/>
      <c r="F17" s="12"/>
      <c r="G17" s="12"/>
      <c r="H17" s="12"/>
      <c r="I17" s="12"/>
      <c r="J17" s="12"/>
      <c r="K17" s="12"/>
      <c r="L17" s="12"/>
      <c r="M17" s="12"/>
      <c r="N17" s="12"/>
      <c r="O17" s="12"/>
      <c r="P17" s="12"/>
      <c r="Q17" s="12"/>
      <c r="R17" s="12"/>
      <c r="S17" s="12"/>
      <c r="T17" s="12"/>
      <c r="U17" s="12"/>
      <c r="V17" s="12"/>
      <c r="W17" s="12"/>
      <c r="X17" s="255"/>
    </row>
    <row r="18" spans="1:24" ht="46.5" x14ac:dyDescent="0.15">
      <c r="A18" s="255"/>
      <c r="B18" s="105" t="s">
        <v>197</v>
      </c>
      <c r="C18" s="100" t="s">
        <v>820</v>
      </c>
      <c r="D18" s="12"/>
      <c r="E18" s="12"/>
      <c r="F18" s="12"/>
      <c r="G18" s="12"/>
      <c r="H18" s="12"/>
      <c r="I18" s="12"/>
      <c r="J18" s="12"/>
      <c r="K18" s="12"/>
      <c r="L18" s="12"/>
      <c r="M18" s="12"/>
      <c r="N18" s="12"/>
      <c r="O18" s="12"/>
      <c r="P18" s="12"/>
      <c r="Q18" s="12"/>
      <c r="R18" s="12"/>
      <c r="S18" s="12"/>
      <c r="T18" s="12"/>
      <c r="U18" s="12"/>
      <c r="V18" s="12"/>
      <c r="W18" s="12"/>
      <c r="X18" s="255"/>
    </row>
    <row r="19" spans="1:24" ht="46.5" x14ac:dyDescent="0.15">
      <c r="A19" s="255"/>
      <c r="B19" s="102">
        <v>8</v>
      </c>
      <c r="C19" s="13" t="s">
        <v>238</v>
      </c>
      <c r="D19" s="15"/>
      <c r="E19" s="14"/>
      <c r="F19" s="14"/>
      <c r="G19" s="14"/>
      <c r="H19" s="14"/>
      <c r="I19" s="14"/>
      <c r="J19" s="14"/>
      <c r="K19" s="14"/>
      <c r="L19" s="14"/>
      <c r="M19" s="14"/>
      <c r="N19" s="14"/>
      <c r="O19" s="14"/>
      <c r="P19" s="14"/>
      <c r="Q19" s="14"/>
      <c r="R19" s="14"/>
      <c r="S19" s="14"/>
      <c r="T19" s="14"/>
      <c r="U19" s="14"/>
      <c r="V19" s="14"/>
      <c r="W19" s="14"/>
      <c r="X19" s="255"/>
    </row>
    <row r="20" spans="1:24" ht="51" customHeight="1" x14ac:dyDescent="0.15">
      <c r="A20" s="255"/>
      <c r="B20" s="102">
        <v>9</v>
      </c>
      <c r="C20" s="13" t="s">
        <v>821</v>
      </c>
      <c r="D20" s="15"/>
      <c r="E20" s="14"/>
      <c r="F20" s="14"/>
      <c r="G20" s="14"/>
      <c r="H20" s="14"/>
      <c r="I20" s="14"/>
      <c r="J20" s="14"/>
      <c r="K20" s="14"/>
      <c r="L20" s="14"/>
      <c r="M20" s="14"/>
      <c r="N20" s="14"/>
      <c r="O20" s="14"/>
      <c r="P20" s="14"/>
      <c r="Q20" s="14"/>
      <c r="R20" s="14"/>
      <c r="S20" s="14"/>
      <c r="T20" s="14"/>
      <c r="U20" s="14"/>
      <c r="V20" s="14"/>
      <c r="W20" s="14"/>
      <c r="X20" s="255"/>
    </row>
    <row r="21" spans="1:24" x14ac:dyDescent="0.15">
      <c r="A21" s="255"/>
      <c r="X21" s="255"/>
    </row>
    <row r="22" spans="1:24" ht="12.75" customHeight="1" x14ac:dyDescent="0.15">
      <c r="A22" s="255"/>
      <c r="B22" s="103"/>
      <c r="C22" s="9"/>
      <c r="D22" s="11"/>
      <c r="E22" s="11"/>
      <c r="F22" s="11"/>
      <c r="G22" s="11"/>
      <c r="H22" s="11"/>
      <c r="I22" s="11"/>
      <c r="J22" s="11"/>
      <c r="K22" s="11"/>
      <c r="L22" s="11"/>
      <c r="M22" s="10"/>
      <c r="N22" s="10"/>
      <c r="O22" s="10"/>
      <c r="P22" s="10"/>
      <c r="Q22" s="10"/>
      <c r="R22" s="10"/>
      <c r="S22" s="10"/>
      <c r="T22" s="10"/>
      <c r="U22" s="10"/>
      <c r="V22" s="10"/>
      <c r="W22" s="10"/>
      <c r="X22" s="255"/>
    </row>
    <row r="23" spans="1:24" ht="25.5" customHeight="1" x14ac:dyDescent="0.15">
      <c r="A23" s="255"/>
      <c r="B23" s="103"/>
      <c r="C23" s="234" t="str">
        <f>Instructions!B14</f>
        <v>For a printed copy of the full text of the exact requirements, please get a merit badge book from your local scout shop, or go to boyslife.org/merit-badges/</v>
      </c>
      <c r="D23" s="243"/>
      <c r="E23" s="243"/>
      <c r="F23" s="243"/>
      <c r="G23" s="243"/>
      <c r="H23" s="243"/>
      <c r="I23" s="243"/>
      <c r="J23" s="243"/>
      <c r="K23" s="243"/>
      <c r="L23" s="243"/>
      <c r="M23" s="243"/>
      <c r="N23" s="243"/>
      <c r="O23" s="243"/>
      <c r="P23" s="243"/>
      <c r="Q23" s="243"/>
      <c r="R23" s="243"/>
      <c r="X23" s="255"/>
    </row>
    <row r="24" spans="1:24" x14ac:dyDescent="0.15">
      <c r="A24" s="255"/>
      <c r="B24" s="103"/>
      <c r="C24" s="232" t="s">
        <v>239</v>
      </c>
      <c r="D24" s="232"/>
      <c r="E24" s="232"/>
      <c r="F24" s="232"/>
      <c r="G24" s="232"/>
      <c r="H24" s="35"/>
      <c r="I24" s="11"/>
      <c r="J24" s="41"/>
      <c r="K24" s="41"/>
      <c r="L24" s="11"/>
      <c r="M24" s="10"/>
      <c r="N24" s="10"/>
      <c r="O24" s="10"/>
      <c r="P24" s="10"/>
      <c r="Q24" s="10"/>
      <c r="R24" s="10"/>
      <c r="S24" s="10"/>
      <c r="T24" s="10"/>
      <c r="U24" s="10"/>
      <c r="V24" s="10"/>
      <c r="W24" s="10"/>
      <c r="X24" s="255"/>
    </row>
    <row r="25" spans="1:24" ht="12.75" customHeight="1" x14ac:dyDescent="0.15">
      <c r="A25" s="255"/>
      <c r="B25" s="103"/>
      <c r="C25" s="9"/>
      <c r="D25" s="11"/>
      <c r="E25" s="11"/>
      <c r="F25" s="11"/>
      <c r="G25" s="11"/>
      <c r="H25" s="11"/>
      <c r="I25" s="11"/>
      <c r="J25" s="11"/>
      <c r="K25" s="11"/>
      <c r="L25" s="38"/>
      <c r="M25" s="10"/>
      <c r="N25" s="10"/>
      <c r="O25" s="10"/>
      <c r="P25" s="10"/>
      <c r="Q25" s="10"/>
      <c r="R25" s="10"/>
      <c r="S25" s="10"/>
      <c r="T25" s="10"/>
      <c r="U25" s="10"/>
      <c r="V25" s="10"/>
      <c r="W25" s="10"/>
      <c r="X25" s="255"/>
    </row>
    <row r="26" spans="1:24" ht="12.75" customHeight="1" x14ac:dyDescent="0.15">
      <c r="A26" s="255"/>
      <c r="B26" s="103"/>
      <c r="C26" s="9"/>
      <c r="D26" s="11"/>
      <c r="E26" s="11"/>
      <c r="F26" s="11"/>
      <c r="G26" s="11"/>
      <c r="H26" s="11"/>
      <c r="I26" s="11"/>
      <c r="J26" s="11"/>
      <c r="K26" s="11"/>
      <c r="L26" s="11"/>
      <c r="M26" s="10"/>
      <c r="N26" s="10"/>
      <c r="O26" s="10"/>
      <c r="P26" s="10"/>
      <c r="Q26" s="10"/>
      <c r="R26" s="10"/>
      <c r="S26" s="10"/>
      <c r="T26" s="10"/>
      <c r="U26" s="10"/>
      <c r="V26" s="10"/>
      <c r="W26" s="10"/>
      <c r="X26" s="255"/>
    </row>
    <row r="27" spans="1:24" x14ac:dyDescent="0.15">
      <c r="A27" s="255"/>
      <c r="B27" s="244" t="s">
        <v>299</v>
      </c>
      <c r="C27" s="244"/>
      <c r="D27" s="244"/>
      <c r="E27" s="244"/>
      <c r="F27" s="244"/>
      <c r="G27" s="244"/>
      <c r="H27" s="244"/>
      <c r="I27" s="244"/>
      <c r="J27" s="244"/>
      <c r="K27" s="11"/>
      <c r="L27" s="11"/>
      <c r="M27" s="10"/>
      <c r="N27" s="10"/>
      <c r="O27" s="10"/>
      <c r="P27" s="10"/>
      <c r="Q27" s="10"/>
      <c r="R27" s="10"/>
      <c r="S27" s="10"/>
      <c r="T27" s="10"/>
      <c r="U27" s="10"/>
      <c r="V27" s="10"/>
      <c r="W27" s="10"/>
      <c r="X27" s="255"/>
    </row>
    <row r="28" spans="1:24" x14ac:dyDescent="0.15">
      <c r="A28" s="255"/>
      <c r="B28" s="104" t="s">
        <v>19</v>
      </c>
      <c r="C28" s="39"/>
      <c r="D28" s="11"/>
      <c r="E28" s="11"/>
      <c r="F28" s="11"/>
      <c r="G28" s="11"/>
      <c r="H28" s="11"/>
      <c r="I28" s="11"/>
      <c r="J28" s="11"/>
      <c r="K28" s="11"/>
      <c r="L28" s="11"/>
      <c r="M28" s="10"/>
      <c r="N28" s="10"/>
      <c r="O28" s="10"/>
      <c r="P28" s="10"/>
      <c r="Q28" s="10"/>
      <c r="R28" s="10"/>
      <c r="S28" s="10"/>
      <c r="T28" s="10"/>
      <c r="U28" s="10"/>
      <c r="V28" s="10"/>
      <c r="W28" s="10"/>
      <c r="X28" s="255"/>
    </row>
    <row r="29" spans="1:24" x14ac:dyDescent="0.15">
      <c r="A29" s="255"/>
      <c r="B29" s="104" t="s">
        <v>20</v>
      </c>
      <c r="C29" s="40"/>
      <c r="D29" s="11"/>
      <c r="E29" s="11"/>
      <c r="F29" s="11"/>
      <c r="G29" s="11"/>
      <c r="H29" s="11"/>
      <c r="I29" s="11"/>
      <c r="J29" s="11"/>
      <c r="K29" s="11"/>
      <c r="L29" s="11"/>
      <c r="M29" s="10"/>
      <c r="N29" s="10"/>
      <c r="O29" s="10"/>
      <c r="P29" s="10"/>
      <c r="Q29" s="10"/>
      <c r="R29" s="10"/>
      <c r="S29" s="10"/>
      <c r="T29" s="10"/>
      <c r="U29" s="10"/>
      <c r="V29" s="10"/>
      <c r="W29" s="10"/>
      <c r="X29" s="255"/>
    </row>
    <row r="30" spans="1:24" x14ac:dyDescent="0.15">
      <c r="A30" s="255"/>
      <c r="B30" s="104" t="s">
        <v>29</v>
      </c>
      <c r="C30" s="40"/>
      <c r="D30" s="11"/>
      <c r="E30" s="11"/>
      <c r="F30" s="11"/>
      <c r="G30" s="11"/>
      <c r="H30" s="11"/>
      <c r="I30" s="11"/>
      <c r="J30" s="11"/>
      <c r="K30" s="11"/>
      <c r="L30" s="11"/>
      <c r="M30" s="10"/>
      <c r="N30" s="10"/>
      <c r="O30" s="10"/>
      <c r="P30" s="10"/>
      <c r="Q30" s="10"/>
      <c r="R30" s="10"/>
      <c r="S30" s="10"/>
      <c r="T30" s="10"/>
      <c r="U30" s="10"/>
      <c r="V30" s="10"/>
      <c r="W30" s="10"/>
      <c r="X30" s="255"/>
    </row>
    <row r="31" spans="1:24" x14ac:dyDescent="0.15">
      <c r="A31" s="255"/>
      <c r="B31" s="104" t="s">
        <v>30</v>
      </c>
      <c r="C31" s="40"/>
      <c r="D31" s="11"/>
      <c r="E31" s="11"/>
      <c r="F31" s="11"/>
      <c r="G31" s="11"/>
      <c r="H31" s="11"/>
      <c r="I31" s="11"/>
      <c r="J31" s="11"/>
      <c r="K31" s="11"/>
      <c r="L31" s="11"/>
      <c r="M31" s="10"/>
      <c r="N31" s="10"/>
      <c r="O31" s="10"/>
      <c r="P31" s="10"/>
      <c r="Q31" s="10"/>
      <c r="R31" s="10"/>
      <c r="S31" s="10"/>
      <c r="T31" s="10"/>
      <c r="U31" s="10"/>
      <c r="V31" s="10"/>
      <c r="W31" s="10"/>
      <c r="X31" s="255"/>
    </row>
    <row r="32" spans="1:24" x14ac:dyDescent="0.15">
      <c r="A32" s="255"/>
      <c r="B32" s="104" t="s">
        <v>31</v>
      </c>
      <c r="C32" s="40"/>
      <c r="D32" s="11"/>
      <c r="E32" s="11"/>
      <c r="F32" s="11"/>
      <c r="G32" s="11"/>
      <c r="H32" s="11"/>
      <c r="I32" s="11"/>
      <c r="J32" s="11"/>
      <c r="K32" s="11"/>
      <c r="L32" s="11"/>
      <c r="M32" s="10"/>
      <c r="N32" s="10"/>
      <c r="O32" s="10"/>
      <c r="P32" s="10"/>
      <c r="Q32" s="10"/>
      <c r="R32" s="10"/>
      <c r="S32" s="10"/>
      <c r="T32" s="10"/>
      <c r="U32" s="10"/>
      <c r="V32" s="10"/>
      <c r="W32" s="10"/>
      <c r="X32" s="255"/>
    </row>
    <row r="33" spans="1:24" x14ac:dyDescent="0.15">
      <c r="A33" s="255"/>
      <c r="B33" s="104" t="s">
        <v>32</v>
      </c>
      <c r="C33" s="40"/>
      <c r="D33" s="11"/>
      <c r="E33" s="11"/>
      <c r="F33" s="11"/>
      <c r="G33" s="11"/>
      <c r="H33" s="11"/>
      <c r="I33" s="11"/>
      <c r="J33" s="11"/>
      <c r="K33" s="11"/>
      <c r="L33" s="11"/>
      <c r="M33" s="10"/>
      <c r="N33" s="10"/>
      <c r="O33" s="10"/>
      <c r="P33" s="10"/>
      <c r="Q33" s="10"/>
      <c r="R33" s="10"/>
      <c r="S33" s="10"/>
      <c r="T33" s="10"/>
      <c r="U33" s="10"/>
      <c r="V33" s="10"/>
      <c r="W33" s="10"/>
      <c r="X33" s="255"/>
    </row>
    <row r="34" spans="1:24" x14ac:dyDescent="0.15">
      <c r="A34" s="255"/>
      <c r="B34" s="104" t="s">
        <v>33</v>
      </c>
      <c r="C34" s="40"/>
      <c r="D34" s="11"/>
      <c r="E34" s="11"/>
      <c r="F34" s="11"/>
      <c r="G34" s="11"/>
      <c r="H34" s="11"/>
      <c r="I34" s="11"/>
      <c r="J34" s="11"/>
      <c r="K34" s="11"/>
      <c r="L34" s="11"/>
      <c r="M34" s="10"/>
      <c r="N34" s="10"/>
      <c r="O34" s="10"/>
      <c r="P34" s="10"/>
      <c r="Q34" s="10"/>
      <c r="R34" s="10"/>
      <c r="S34" s="10"/>
      <c r="T34" s="10"/>
      <c r="U34" s="10"/>
      <c r="V34" s="10"/>
      <c r="W34" s="10"/>
      <c r="X34" s="255"/>
    </row>
    <row r="35" spans="1:24" x14ac:dyDescent="0.15">
      <c r="A35" s="255"/>
      <c r="B35" s="104" t="s">
        <v>25</v>
      </c>
      <c r="C35" s="40"/>
      <c r="D35" s="11"/>
      <c r="E35" s="11"/>
      <c r="F35" s="11"/>
      <c r="G35" s="11"/>
      <c r="H35" s="11"/>
      <c r="I35" s="11"/>
      <c r="J35" s="11"/>
      <c r="K35" s="11"/>
      <c r="L35" s="11"/>
      <c r="M35" s="10"/>
      <c r="N35" s="10"/>
      <c r="O35" s="10"/>
      <c r="P35" s="10"/>
      <c r="Q35" s="10"/>
      <c r="R35" s="10"/>
      <c r="S35" s="10"/>
      <c r="T35" s="10"/>
      <c r="U35" s="10"/>
      <c r="V35" s="10"/>
      <c r="W35" s="10"/>
      <c r="X35" s="255"/>
    </row>
    <row r="36" spans="1:24" x14ac:dyDescent="0.15">
      <c r="A36" s="255"/>
      <c r="B36" s="104" t="s">
        <v>24</v>
      </c>
      <c r="C36" s="40"/>
      <c r="D36" s="11"/>
      <c r="E36" s="11"/>
      <c r="F36" s="11"/>
      <c r="G36" s="11"/>
      <c r="H36" s="11"/>
      <c r="I36" s="11"/>
      <c r="J36" s="11"/>
      <c r="K36" s="11"/>
      <c r="L36" s="11"/>
      <c r="M36" s="10"/>
      <c r="N36" s="10"/>
      <c r="O36" s="10"/>
      <c r="P36" s="10"/>
      <c r="Q36" s="10"/>
      <c r="R36" s="10"/>
      <c r="S36" s="10"/>
      <c r="T36" s="10"/>
      <c r="U36" s="10"/>
      <c r="V36" s="10"/>
      <c r="W36" s="10"/>
      <c r="X36" s="255"/>
    </row>
    <row r="37" spans="1:24" x14ac:dyDescent="0.15">
      <c r="A37" s="256"/>
      <c r="B37" s="104" t="s">
        <v>21</v>
      </c>
      <c r="C37" s="40"/>
      <c r="D37" s="11"/>
      <c r="E37" s="11"/>
      <c r="F37" s="11"/>
      <c r="G37" s="11"/>
      <c r="H37" s="11"/>
      <c r="I37" s="11"/>
      <c r="J37" s="11"/>
      <c r="K37" s="11"/>
      <c r="L37" s="11"/>
      <c r="M37" s="10"/>
      <c r="N37" s="10"/>
      <c r="O37" s="10"/>
      <c r="P37" s="10"/>
      <c r="Q37" s="10"/>
      <c r="R37" s="10"/>
      <c r="S37" s="10"/>
      <c r="T37" s="10"/>
      <c r="U37" s="10"/>
      <c r="V37" s="10"/>
      <c r="W37" s="10"/>
      <c r="X37" s="256"/>
    </row>
  </sheetData>
  <sheetProtection password="C658" sheet="1" objects="1" scenarios="1" selectLockedCells="1"/>
  <mergeCells count="7">
    <mergeCell ref="A1:A37"/>
    <mergeCell ref="B1:C1"/>
    <mergeCell ref="X1:X37"/>
    <mergeCell ref="B2:C2"/>
    <mergeCell ref="C23:R23"/>
    <mergeCell ref="C24:G24"/>
    <mergeCell ref="B27:J27"/>
  </mergeCells>
  <phoneticPr fontId="11" type="noConversion"/>
  <hyperlinks>
    <hyperlink ref="C24" r:id="rId1" xr:uid="{00000000-0004-0000-0700-000000000000}"/>
  </hyperlinks>
  <pageMargins left="0.75" right="0.25" top="1" bottom="1" header="0.5" footer="0.5"/>
  <pageSetup orientation="portrait" horizontalDpi="4294967293" verticalDpi="0" r:id="rId2"/>
  <headerFooter alignWithMargins="0">
    <oddHeader>&amp;C&amp;"Arial,Bold"&amp;14EagleRequiredTrax&amp;"Arial,Regular"&amp;10
&amp;"Arial,Bold"&amp;12Communications Merit Badge - &amp;D</oddHeader>
  </headerFooter>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9CC00"/>
  </sheetPr>
  <dimension ref="A1:X69"/>
  <sheetViews>
    <sheetView workbookViewId="0" xr3:uid="{44B22561-5205-5C8A-B808-2C70100D228F}">
      <pane xSplit="3" ySplit="2" topLeftCell="D3" activePane="bottomRight" state="frozen"/>
      <selection pane="bottomLeft" activeCell="A3" sqref="A3"/>
      <selection pane="topRight" activeCell="D1" sqref="D1"/>
      <selection pane="bottomRight" activeCell="D3" sqref="D3"/>
    </sheetView>
  </sheetViews>
  <sheetFormatPr defaultRowHeight="12.75" x14ac:dyDescent="0.15"/>
  <cols>
    <col min="1" max="1" width="3.42578125" customWidth="1"/>
    <col min="2" max="2" width="4.28515625" style="3" customWidth="1"/>
    <col min="3" max="3" width="52.42578125" customWidth="1"/>
    <col min="4" max="24" width="3.42578125" customWidth="1"/>
  </cols>
  <sheetData>
    <row r="1" spans="1:24" ht="74.25" customHeight="1" thickBot="1" x14ac:dyDescent="0.2">
      <c r="A1" s="254" t="s">
        <v>824</v>
      </c>
      <c r="B1" s="249" t="s">
        <v>516</v>
      </c>
      <c r="C1" s="241"/>
      <c r="D1" s="114" t="e">
        <f ca="1">'Scout 1'!$A1</f>
        <v>#VALUE!</v>
      </c>
      <c r="E1" s="114" t="e">
        <f ca="1">'Scout 2'!$A1</f>
        <v>#VALUE!</v>
      </c>
      <c r="F1" s="114" t="e">
        <f ca="1">'Scout 3'!$A1</f>
        <v>#VALUE!</v>
      </c>
      <c r="G1" s="114" t="e">
        <f ca="1">'Scout 4'!$A1</f>
        <v>#VALUE!</v>
      </c>
      <c r="H1" s="114" t="e">
        <f ca="1">'Scout 5'!$A1</f>
        <v>#VALUE!</v>
      </c>
      <c r="I1" s="114" t="e">
        <f ca="1">'Scout 6'!$A1</f>
        <v>#VALUE!</v>
      </c>
      <c r="J1" s="114" t="e">
        <f ca="1">'Scout 7'!$A1</f>
        <v>#VALUE!</v>
      </c>
      <c r="K1" s="114" t="e">
        <f ca="1">'Scout 8'!$A1</f>
        <v>#VALUE!</v>
      </c>
      <c r="L1" s="114" t="e">
        <f ca="1">'Scout 9'!$A1</f>
        <v>#VALUE!</v>
      </c>
      <c r="M1" s="114" t="e">
        <f ca="1">'Scout 10'!$A1</f>
        <v>#VALUE!</v>
      </c>
      <c r="N1" s="114" t="e">
        <f ca="1">'Scout 11'!$A1</f>
        <v>#VALUE!</v>
      </c>
      <c r="O1" s="114" t="e">
        <f ca="1">'Scout 12'!$A1</f>
        <v>#VALUE!</v>
      </c>
      <c r="P1" s="114" t="e">
        <f ca="1">'Scout 13'!$A1</f>
        <v>#VALUE!</v>
      </c>
      <c r="Q1" s="114" t="e">
        <f ca="1">'Scout 14'!$A1</f>
        <v>#VALUE!</v>
      </c>
      <c r="R1" s="114" t="e">
        <f ca="1">'Scout 15'!$A1</f>
        <v>#VALUE!</v>
      </c>
      <c r="S1" s="114" t="e">
        <f ca="1">'Scout 16'!$A1</f>
        <v>#VALUE!</v>
      </c>
      <c r="T1" s="114" t="e">
        <f ca="1">'Scout 17'!$A1</f>
        <v>#VALUE!</v>
      </c>
      <c r="U1" s="114" t="e">
        <f ca="1">'Scout 18'!$A1</f>
        <v>#VALUE!</v>
      </c>
      <c r="V1" s="114" t="e">
        <f ca="1">'Scout 19'!$A1</f>
        <v>#VALUE!</v>
      </c>
      <c r="W1" s="114" t="e">
        <f ca="1">'Scout 20'!$A1</f>
        <v>#VALUE!</v>
      </c>
      <c r="X1" s="254" t="s">
        <v>824</v>
      </c>
    </row>
    <row r="2" spans="1:24" ht="15.75" customHeight="1" thickBot="1" x14ac:dyDescent="0.2">
      <c r="A2" s="255"/>
      <c r="B2" s="257" t="s">
        <v>73</v>
      </c>
      <c r="C2" s="258"/>
      <c r="D2" s="34" t="str">
        <f>IF(COUNTIF(D3:D52,"*")&gt;0, IF(COUNTIF(D3:D52,"*")&gt;44, "C",COUNTIF(D3:D52,"*")/45*100),"")</f>
        <v/>
      </c>
      <c r="E2" s="34" t="str">
        <f t="shared" ref="E2:W2" si="0">IF(COUNTIF(E3:E52,"*")&gt;0, IF(COUNTIF(E3:E52,"*")&gt;44, "C",COUNTIF(E3:E52,"*")/45*100),"")</f>
        <v/>
      </c>
      <c r="F2" s="34" t="str">
        <f t="shared" si="0"/>
        <v/>
      </c>
      <c r="G2" s="34" t="str">
        <f t="shared" si="0"/>
        <v/>
      </c>
      <c r="H2" s="34" t="str">
        <f t="shared" si="0"/>
        <v/>
      </c>
      <c r="I2" s="34" t="str">
        <f t="shared" si="0"/>
        <v/>
      </c>
      <c r="J2" s="34" t="str">
        <f t="shared" si="0"/>
        <v/>
      </c>
      <c r="K2" s="34" t="str">
        <f t="shared" si="0"/>
        <v/>
      </c>
      <c r="L2" s="34" t="str">
        <f t="shared" si="0"/>
        <v/>
      </c>
      <c r="M2" s="34" t="str">
        <f t="shared" si="0"/>
        <v/>
      </c>
      <c r="N2" s="34" t="str">
        <f t="shared" si="0"/>
        <v/>
      </c>
      <c r="O2" s="34" t="str">
        <f t="shared" si="0"/>
        <v/>
      </c>
      <c r="P2" s="34" t="str">
        <f t="shared" si="0"/>
        <v/>
      </c>
      <c r="Q2" s="34" t="str">
        <f t="shared" si="0"/>
        <v/>
      </c>
      <c r="R2" s="34" t="str">
        <f t="shared" si="0"/>
        <v/>
      </c>
      <c r="S2" s="34" t="str">
        <f t="shared" si="0"/>
        <v/>
      </c>
      <c r="T2" s="34" t="str">
        <f t="shared" si="0"/>
        <v/>
      </c>
      <c r="U2" s="34" t="str">
        <f t="shared" si="0"/>
        <v/>
      </c>
      <c r="V2" s="34" t="str">
        <f t="shared" si="0"/>
        <v/>
      </c>
      <c r="W2" s="34" t="str">
        <f t="shared" si="0"/>
        <v/>
      </c>
      <c r="X2" s="255"/>
    </row>
    <row r="3" spans="1:24" ht="46.5" x14ac:dyDescent="0.15">
      <c r="A3" s="255"/>
      <c r="B3" s="102" t="s">
        <v>130</v>
      </c>
      <c r="C3" s="32" t="s">
        <v>243</v>
      </c>
      <c r="D3" s="15"/>
      <c r="E3" s="15"/>
      <c r="F3" s="15"/>
      <c r="G3" s="15"/>
      <c r="H3" s="15"/>
      <c r="I3" s="15"/>
      <c r="J3" s="15"/>
      <c r="K3" s="15"/>
      <c r="L3" s="15"/>
      <c r="M3" s="15"/>
      <c r="N3" s="15"/>
      <c r="O3" s="15"/>
      <c r="P3" s="15"/>
      <c r="Q3" s="15"/>
      <c r="R3" s="15"/>
      <c r="S3" s="15"/>
      <c r="T3" s="15"/>
      <c r="U3" s="15"/>
      <c r="V3" s="15"/>
      <c r="W3" s="15"/>
      <c r="X3" s="255"/>
    </row>
    <row r="4" spans="1:24" ht="46.5" x14ac:dyDescent="0.15">
      <c r="A4" s="255"/>
      <c r="B4" s="105" t="s">
        <v>105</v>
      </c>
      <c r="C4" s="32" t="s">
        <v>244</v>
      </c>
      <c r="D4" s="15"/>
      <c r="E4" s="15"/>
      <c r="F4" s="15"/>
      <c r="G4" s="15"/>
      <c r="H4" s="15"/>
      <c r="I4" s="15"/>
      <c r="J4" s="15"/>
      <c r="K4" s="15"/>
      <c r="L4" s="15"/>
      <c r="M4" s="15"/>
      <c r="N4" s="15"/>
      <c r="O4" s="15"/>
      <c r="P4" s="15"/>
      <c r="Q4" s="15"/>
      <c r="R4" s="15"/>
      <c r="S4" s="15"/>
      <c r="T4" s="15"/>
      <c r="U4" s="15"/>
      <c r="V4" s="15"/>
      <c r="W4" s="15"/>
      <c r="X4" s="255"/>
    </row>
    <row r="5" spans="1:24" ht="46.5" x14ac:dyDescent="0.15">
      <c r="A5" s="255"/>
      <c r="B5" s="105" t="s">
        <v>106</v>
      </c>
      <c r="C5" s="13" t="s">
        <v>278</v>
      </c>
      <c r="D5" s="15"/>
      <c r="E5" s="15"/>
      <c r="F5" s="15"/>
      <c r="G5" s="15"/>
      <c r="H5" s="15"/>
      <c r="I5" s="15"/>
      <c r="J5" s="15"/>
      <c r="K5" s="15"/>
      <c r="L5" s="15"/>
      <c r="M5" s="15"/>
      <c r="N5" s="15"/>
      <c r="O5" s="15"/>
      <c r="P5" s="15"/>
      <c r="Q5" s="15"/>
      <c r="R5" s="15"/>
      <c r="S5" s="15"/>
      <c r="T5" s="15"/>
      <c r="U5" s="15"/>
      <c r="V5" s="15"/>
      <c r="W5" s="15"/>
      <c r="X5" s="255"/>
    </row>
    <row r="6" spans="1:24" ht="24" x14ac:dyDescent="0.15">
      <c r="A6" s="255"/>
      <c r="B6" s="108" t="s">
        <v>245</v>
      </c>
      <c r="C6" s="13" t="s">
        <v>246</v>
      </c>
      <c r="D6" s="99"/>
      <c r="E6" s="99"/>
      <c r="F6" s="99"/>
      <c r="G6" s="99"/>
      <c r="H6" s="99"/>
      <c r="I6" s="99"/>
      <c r="J6" s="99"/>
      <c r="K6" s="99"/>
      <c r="L6" s="99"/>
      <c r="M6" s="99"/>
      <c r="N6" s="99"/>
      <c r="O6" s="99"/>
      <c r="P6" s="99"/>
      <c r="Q6" s="99"/>
      <c r="R6" s="99"/>
      <c r="S6" s="99"/>
      <c r="T6" s="99"/>
      <c r="U6" s="99"/>
      <c r="V6" s="99"/>
      <c r="W6" s="99"/>
      <c r="X6" s="255"/>
    </row>
    <row r="7" spans="1:24" x14ac:dyDescent="0.15">
      <c r="A7" s="255"/>
      <c r="B7" s="105"/>
      <c r="C7" s="100" t="s">
        <v>247</v>
      </c>
      <c r="D7" s="15"/>
      <c r="E7" s="15"/>
      <c r="F7" s="15"/>
      <c r="G7" s="15"/>
      <c r="H7" s="15"/>
      <c r="I7" s="15"/>
      <c r="J7" s="15"/>
      <c r="K7" s="15"/>
      <c r="L7" s="15"/>
      <c r="M7" s="15"/>
      <c r="N7" s="15"/>
      <c r="O7" s="15"/>
      <c r="P7" s="15"/>
      <c r="Q7" s="15"/>
      <c r="R7" s="15"/>
      <c r="S7" s="15"/>
      <c r="T7" s="15"/>
      <c r="U7" s="15"/>
      <c r="V7" s="15"/>
      <c r="W7" s="15"/>
      <c r="X7" s="255"/>
    </row>
    <row r="8" spans="1:24" x14ac:dyDescent="0.15">
      <c r="A8" s="255"/>
      <c r="B8" s="105"/>
      <c r="C8" s="100" t="s">
        <v>248</v>
      </c>
      <c r="D8" s="15"/>
      <c r="E8" s="15"/>
      <c r="F8" s="15"/>
      <c r="G8" s="15"/>
      <c r="H8" s="15"/>
      <c r="I8" s="15"/>
      <c r="J8" s="15"/>
      <c r="K8" s="15"/>
      <c r="L8" s="15"/>
      <c r="M8" s="15"/>
      <c r="N8" s="15"/>
      <c r="O8" s="15"/>
      <c r="P8" s="15"/>
      <c r="Q8" s="15"/>
      <c r="R8" s="15"/>
      <c r="S8" s="15"/>
      <c r="T8" s="15"/>
      <c r="U8" s="15"/>
      <c r="V8" s="15"/>
      <c r="W8" s="15"/>
      <c r="X8" s="255"/>
    </row>
    <row r="9" spans="1:24" x14ac:dyDescent="0.15">
      <c r="A9" s="255"/>
      <c r="B9" s="105"/>
      <c r="C9" s="100" t="s">
        <v>249</v>
      </c>
      <c r="D9" s="15"/>
      <c r="E9" s="15"/>
      <c r="F9" s="15"/>
      <c r="G9" s="15"/>
      <c r="H9" s="15"/>
      <c r="I9" s="15"/>
      <c r="J9" s="15"/>
      <c r="K9" s="15"/>
      <c r="L9" s="15"/>
      <c r="M9" s="15"/>
      <c r="N9" s="15"/>
      <c r="O9" s="15"/>
      <c r="P9" s="15"/>
      <c r="Q9" s="15"/>
      <c r="R9" s="15"/>
      <c r="S9" s="15"/>
      <c r="T9" s="15"/>
      <c r="U9" s="15"/>
      <c r="V9" s="15"/>
      <c r="W9" s="15"/>
      <c r="X9" s="255"/>
    </row>
    <row r="10" spans="1:24" x14ac:dyDescent="0.15">
      <c r="A10" s="255"/>
      <c r="B10" s="105"/>
      <c r="C10" s="100" t="s">
        <v>250</v>
      </c>
      <c r="D10" s="15"/>
      <c r="E10" s="15"/>
      <c r="F10" s="15"/>
      <c r="G10" s="15"/>
      <c r="H10" s="15"/>
      <c r="I10" s="15"/>
      <c r="J10" s="15"/>
      <c r="K10" s="15"/>
      <c r="L10" s="15"/>
      <c r="M10" s="15"/>
      <c r="N10" s="15"/>
      <c r="O10" s="15"/>
      <c r="P10" s="15"/>
      <c r="Q10" s="15"/>
      <c r="R10" s="15"/>
      <c r="S10" s="15"/>
      <c r="T10" s="15"/>
      <c r="U10" s="15"/>
      <c r="V10" s="15"/>
      <c r="W10" s="15"/>
      <c r="X10" s="255"/>
    </row>
    <row r="11" spans="1:24" x14ac:dyDescent="0.15">
      <c r="A11" s="255"/>
      <c r="B11" s="102"/>
      <c r="C11" s="100" t="s">
        <v>251</v>
      </c>
      <c r="D11" s="15"/>
      <c r="E11" s="15"/>
      <c r="F11" s="15"/>
      <c r="G11" s="15"/>
      <c r="H11" s="15"/>
      <c r="I11" s="15"/>
      <c r="J11" s="15"/>
      <c r="K11" s="15"/>
      <c r="L11" s="15"/>
      <c r="M11" s="15"/>
      <c r="N11" s="15"/>
      <c r="O11" s="15"/>
      <c r="P11" s="15"/>
      <c r="Q11" s="15"/>
      <c r="R11" s="15"/>
      <c r="S11" s="15"/>
      <c r="T11" s="15"/>
      <c r="U11" s="15"/>
      <c r="V11" s="15"/>
      <c r="W11" s="15"/>
      <c r="X11" s="255"/>
    </row>
    <row r="12" spans="1:24" x14ac:dyDescent="0.15">
      <c r="A12" s="255"/>
      <c r="B12" s="102"/>
      <c r="C12" s="100" t="s">
        <v>252</v>
      </c>
      <c r="D12" s="15"/>
      <c r="E12" s="15"/>
      <c r="F12" s="15"/>
      <c r="G12" s="15"/>
      <c r="H12" s="15"/>
      <c r="I12" s="15"/>
      <c r="J12" s="15"/>
      <c r="K12" s="15"/>
      <c r="L12" s="15"/>
      <c r="M12" s="15"/>
      <c r="N12" s="15"/>
      <c r="O12" s="15"/>
      <c r="P12" s="15"/>
      <c r="Q12" s="15"/>
      <c r="R12" s="15"/>
      <c r="S12" s="15"/>
      <c r="T12" s="15"/>
      <c r="U12" s="15"/>
      <c r="V12" s="15"/>
      <c r="W12" s="15"/>
      <c r="X12" s="255"/>
    </row>
    <row r="13" spans="1:24" x14ac:dyDescent="0.15">
      <c r="A13" s="255"/>
      <c r="B13" s="118"/>
      <c r="C13" s="100" t="s">
        <v>253</v>
      </c>
      <c r="D13" s="15"/>
      <c r="E13" s="15"/>
      <c r="F13" s="15"/>
      <c r="G13" s="15"/>
      <c r="H13" s="15"/>
      <c r="I13" s="15"/>
      <c r="J13" s="15"/>
      <c r="K13" s="15"/>
      <c r="L13" s="15"/>
      <c r="M13" s="15"/>
      <c r="N13" s="15"/>
      <c r="O13" s="15"/>
      <c r="P13" s="15"/>
      <c r="Q13" s="15"/>
      <c r="R13" s="15"/>
      <c r="S13" s="15"/>
      <c r="T13" s="15"/>
      <c r="U13" s="15"/>
      <c r="V13" s="15"/>
      <c r="W13" s="15"/>
      <c r="X13" s="255"/>
    </row>
    <row r="14" spans="1:24" x14ac:dyDescent="0.15">
      <c r="A14" s="255"/>
      <c r="B14" s="102"/>
      <c r="C14" s="100" t="s">
        <v>254</v>
      </c>
      <c r="D14" s="15"/>
      <c r="E14" s="15"/>
      <c r="F14" s="15"/>
      <c r="G14" s="15"/>
      <c r="H14" s="15"/>
      <c r="I14" s="15"/>
      <c r="J14" s="15"/>
      <c r="K14" s="15"/>
      <c r="L14" s="15"/>
      <c r="M14" s="15"/>
      <c r="N14" s="15"/>
      <c r="O14" s="15"/>
      <c r="P14" s="15"/>
      <c r="Q14" s="15"/>
      <c r="R14" s="15"/>
      <c r="S14" s="15"/>
      <c r="T14" s="15"/>
      <c r="U14" s="15"/>
      <c r="V14" s="15"/>
      <c r="W14" s="15"/>
      <c r="X14" s="255"/>
    </row>
    <row r="15" spans="1:24" x14ac:dyDescent="0.15">
      <c r="A15" s="255"/>
      <c r="B15" s="102"/>
      <c r="C15" s="100" t="s">
        <v>255</v>
      </c>
      <c r="D15" s="15"/>
      <c r="E15" s="15"/>
      <c r="F15" s="15"/>
      <c r="G15" s="15"/>
      <c r="H15" s="15"/>
      <c r="I15" s="15"/>
      <c r="J15" s="15"/>
      <c r="K15" s="15"/>
      <c r="L15" s="15"/>
      <c r="M15" s="15"/>
      <c r="N15" s="15"/>
      <c r="O15" s="15"/>
      <c r="P15" s="15"/>
      <c r="Q15" s="15"/>
      <c r="R15" s="15"/>
      <c r="S15" s="15"/>
      <c r="T15" s="15"/>
      <c r="U15" s="15"/>
      <c r="V15" s="15"/>
      <c r="W15" s="15"/>
      <c r="X15" s="255"/>
    </row>
    <row r="16" spans="1:24" ht="26.45" customHeight="1" x14ac:dyDescent="0.15">
      <c r="A16" s="255"/>
      <c r="B16" s="105" t="s">
        <v>256</v>
      </c>
      <c r="C16" s="13" t="s">
        <v>279</v>
      </c>
      <c r="D16" s="15"/>
      <c r="E16" s="15"/>
      <c r="F16" s="15"/>
      <c r="G16" s="15"/>
      <c r="H16" s="15"/>
      <c r="I16" s="15"/>
      <c r="J16" s="15"/>
      <c r="K16" s="15"/>
      <c r="L16" s="15"/>
      <c r="M16" s="15"/>
      <c r="N16" s="15"/>
      <c r="O16" s="15"/>
      <c r="P16" s="15"/>
      <c r="Q16" s="15"/>
      <c r="R16" s="15"/>
      <c r="S16" s="15"/>
      <c r="T16" s="15"/>
      <c r="U16" s="15"/>
      <c r="V16" s="15"/>
      <c r="W16" s="15"/>
      <c r="X16" s="255"/>
    </row>
    <row r="17" spans="1:24" ht="46.5" x14ac:dyDescent="0.15">
      <c r="A17" s="255"/>
      <c r="B17" s="105" t="s">
        <v>182</v>
      </c>
      <c r="C17" s="13" t="s">
        <v>280</v>
      </c>
      <c r="D17" s="99"/>
      <c r="E17" s="99"/>
      <c r="F17" s="99"/>
      <c r="G17" s="99"/>
      <c r="H17" s="99"/>
      <c r="I17" s="99"/>
      <c r="J17" s="99"/>
      <c r="K17" s="99"/>
      <c r="L17" s="99"/>
      <c r="M17" s="99"/>
      <c r="N17" s="99"/>
      <c r="O17" s="99"/>
      <c r="P17" s="99"/>
      <c r="Q17" s="99"/>
      <c r="R17" s="99"/>
      <c r="S17" s="99"/>
      <c r="T17" s="99"/>
      <c r="U17" s="99"/>
      <c r="V17" s="99"/>
      <c r="W17" s="99"/>
      <c r="X17" s="255"/>
    </row>
    <row r="18" spans="1:24" x14ac:dyDescent="0.15">
      <c r="A18" s="255"/>
      <c r="B18" s="105"/>
      <c r="C18" s="100" t="s">
        <v>257</v>
      </c>
      <c r="D18" s="15"/>
      <c r="E18" s="15"/>
      <c r="F18" s="15"/>
      <c r="G18" s="15"/>
      <c r="H18" s="15"/>
      <c r="I18" s="15"/>
      <c r="J18" s="15"/>
      <c r="K18" s="15"/>
      <c r="L18" s="15"/>
      <c r="M18" s="15"/>
      <c r="N18" s="15"/>
      <c r="O18" s="15"/>
      <c r="P18" s="15"/>
      <c r="Q18" s="15"/>
      <c r="R18" s="15"/>
      <c r="S18" s="15"/>
      <c r="T18" s="15"/>
      <c r="U18" s="15"/>
      <c r="V18" s="15"/>
      <c r="W18" s="15"/>
      <c r="X18" s="255"/>
    </row>
    <row r="19" spans="1:24" x14ac:dyDescent="0.15">
      <c r="A19" s="255"/>
      <c r="B19" s="105"/>
      <c r="C19" s="100" t="s">
        <v>261</v>
      </c>
      <c r="D19" s="15"/>
      <c r="E19" s="15"/>
      <c r="F19" s="15"/>
      <c r="G19" s="15"/>
      <c r="H19" s="15"/>
      <c r="I19" s="15"/>
      <c r="J19" s="15"/>
      <c r="K19" s="15"/>
      <c r="L19" s="15"/>
      <c r="M19" s="15"/>
      <c r="N19" s="15"/>
      <c r="O19" s="15"/>
      <c r="P19" s="15"/>
      <c r="Q19" s="15"/>
      <c r="R19" s="15"/>
      <c r="S19" s="15"/>
      <c r="T19" s="15"/>
      <c r="U19" s="15"/>
      <c r="V19" s="15"/>
      <c r="W19" s="15"/>
      <c r="X19" s="255"/>
    </row>
    <row r="20" spans="1:24" x14ac:dyDescent="0.15">
      <c r="A20" s="255"/>
      <c r="B20" s="105"/>
      <c r="C20" s="100" t="s">
        <v>258</v>
      </c>
      <c r="D20" s="15"/>
      <c r="E20" s="15"/>
      <c r="F20" s="15"/>
      <c r="G20" s="15"/>
      <c r="H20" s="15"/>
      <c r="I20" s="15"/>
      <c r="J20" s="15"/>
      <c r="K20" s="15"/>
      <c r="L20" s="15"/>
      <c r="M20" s="15"/>
      <c r="N20" s="15"/>
      <c r="O20" s="15"/>
      <c r="P20" s="15"/>
      <c r="Q20" s="15"/>
      <c r="R20" s="15"/>
      <c r="S20" s="15"/>
      <c r="T20" s="15"/>
      <c r="U20" s="15"/>
      <c r="V20" s="15"/>
      <c r="W20" s="15"/>
      <c r="X20" s="255"/>
    </row>
    <row r="21" spans="1:24" x14ac:dyDescent="0.15">
      <c r="A21" s="255"/>
      <c r="B21" s="105"/>
      <c r="C21" s="100" t="s">
        <v>259</v>
      </c>
      <c r="D21" s="15"/>
      <c r="E21" s="15"/>
      <c r="F21" s="15"/>
      <c r="G21" s="15"/>
      <c r="H21" s="15"/>
      <c r="I21" s="15"/>
      <c r="J21" s="15"/>
      <c r="K21" s="15"/>
      <c r="L21" s="15"/>
      <c r="M21" s="15"/>
      <c r="N21" s="15"/>
      <c r="O21" s="15"/>
      <c r="P21" s="15"/>
      <c r="Q21" s="15"/>
      <c r="R21" s="15"/>
      <c r="S21" s="15"/>
      <c r="T21" s="15"/>
      <c r="U21" s="15"/>
      <c r="V21" s="15"/>
      <c r="W21" s="15"/>
      <c r="X21" s="255"/>
    </row>
    <row r="22" spans="1:24" x14ac:dyDescent="0.15">
      <c r="A22" s="255"/>
      <c r="B22" s="105"/>
      <c r="C22" s="100" t="s">
        <v>260</v>
      </c>
      <c r="D22" s="15"/>
      <c r="E22" s="15"/>
      <c r="F22" s="15"/>
      <c r="G22" s="15"/>
      <c r="H22" s="15"/>
      <c r="I22" s="15"/>
      <c r="J22" s="15"/>
      <c r="K22" s="15"/>
      <c r="L22" s="15"/>
      <c r="M22" s="15"/>
      <c r="N22" s="15"/>
      <c r="O22" s="15"/>
      <c r="P22" s="15"/>
      <c r="Q22" s="15"/>
      <c r="R22" s="15"/>
      <c r="S22" s="15"/>
      <c r="T22" s="15"/>
      <c r="U22" s="15"/>
      <c r="V22" s="15"/>
      <c r="W22" s="15"/>
      <c r="X22" s="255"/>
    </row>
    <row r="23" spans="1:24" x14ac:dyDescent="0.15">
      <c r="A23" s="255"/>
      <c r="B23" s="105" t="s">
        <v>184</v>
      </c>
      <c r="C23" s="13" t="s">
        <v>262</v>
      </c>
      <c r="D23" s="15"/>
      <c r="E23" s="15"/>
      <c r="F23" s="15"/>
      <c r="G23" s="15"/>
      <c r="H23" s="15"/>
      <c r="I23" s="15"/>
      <c r="J23" s="15"/>
      <c r="K23" s="15"/>
      <c r="L23" s="15"/>
      <c r="M23" s="15"/>
      <c r="N23" s="15"/>
      <c r="O23" s="15"/>
      <c r="P23" s="15"/>
      <c r="Q23" s="15"/>
      <c r="R23" s="15"/>
      <c r="S23" s="15"/>
      <c r="T23" s="15"/>
      <c r="U23" s="15"/>
      <c r="V23" s="15"/>
      <c r="W23" s="15"/>
      <c r="X23" s="255"/>
    </row>
    <row r="24" spans="1:24" ht="46.5" x14ac:dyDescent="0.15">
      <c r="A24" s="255"/>
      <c r="B24" s="105" t="s">
        <v>263</v>
      </c>
      <c r="C24" s="13" t="s">
        <v>281</v>
      </c>
      <c r="D24" s="15"/>
      <c r="E24" s="15"/>
      <c r="F24" s="15"/>
      <c r="G24" s="15"/>
      <c r="H24" s="15"/>
      <c r="I24" s="15"/>
      <c r="J24" s="15"/>
      <c r="K24" s="15"/>
      <c r="L24" s="15"/>
      <c r="M24" s="15"/>
      <c r="N24" s="15"/>
      <c r="O24" s="15"/>
      <c r="P24" s="15"/>
      <c r="Q24" s="15"/>
      <c r="R24" s="15"/>
      <c r="S24" s="15"/>
      <c r="T24" s="15"/>
      <c r="U24" s="15"/>
      <c r="V24" s="15"/>
      <c r="W24" s="15"/>
      <c r="X24" s="255"/>
    </row>
    <row r="25" spans="1:24" ht="35.25" x14ac:dyDescent="0.15">
      <c r="A25" s="255"/>
      <c r="B25" s="105" t="s">
        <v>264</v>
      </c>
      <c r="C25" s="13" t="s">
        <v>282</v>
      </c>
      <c r="D25" s="15"/>
      <c r="E25" s="15"/>
      <c r="F25" s="15"/>
      <c r="G25" s="15"/>
      <c r="H25" s="15"/>
      <c r="I25" s="15"/>
      <c r="J25" s="15"/>
      <c r="K25" s="15"/>
      <c r="L25" s="15"/>
      <c r="M25" s="15"/>
      <c r="N25" s="15"/>
      <c r="O25" s="15"/>
      <c r="P25" s="15"/>
      <c r="Q25" s="15"/>
      <c r="R25" s="15"/>
      <c r="S25" s="15"/>
      <c r="T25" s="15"/>
      <c r="U25" s="15"/>
      <c r="V25" s="15"/>
      <c r="W25" s="15"/>
      <c r="X25" s="255"/>
    </row>
    <row r="26" spans="1:24" ht="58.5" x14ac:dyDescent="0.15">
      <c r="A26" s="255"/>
      <c r="B26" s="105" t="s">
        <v>189</v>
      </c>
      <c r="C26" s="13" t="s">
        <v>283</v>
      </c>
      <c r="D26" s="15"/>
      <c r="E26" s="15"/>
      <c r="F26" s="15"/>
      <c r="G26" s="15"/>
      <c r="H26" s="15"/>
      <c r="I26" s="15"/>
      <c r="J26" s="15"/>
      <c r="K26" s="15"/>
      <c r="L26" s="15"/>
      <c r="M26" s="15"/>
      <c r="N26" s="15"/>
      <c r="O26" s="15"/>
      <c r="P26" s="15"/>
      <c r="Q26" s="15"/>
      <c r="R26" s="15"/>
      <c r="S26" s="15"/>
      <c r="T26" s="15"/>
      <c r="U26" s="15"/>
      <c r="V26" s="15"/>
      <c r="W26" s="15"/>
      <c r="X26" s="255"/>
    </row>
    <row r="27" spans="1:24" ht="46.5" x14ac:dyDescent="0.15">
      <c r="A27" s="255"/>
      <c r="B27" s="105" t="s">
        <v>191</v>
      </c>
      <c r="C27" s="13" t="s">
        <v>265</v>
      </c>
      <c r="D27" s="15"/>
      <c r="E27" s="15"/>
      <c r="F27" s="15"/>
      <c r="G27" s="15"/>
      <c r="H27" s="15"/>
      <c r="I27" s="15"/>
      <c r="J27" s="15"/>
      <c r="K27" s="15"/>
      <c r="L27" s="15"/>
      <c r="M27" s="15"/>
      <c r="N27" s="15"/>
      <c r="O27" s="15"/>
      <c r="P27" s="15"/>
      <c r="Q27" s="15"/>
      <c r="R27" s="15"/>
      <c r="S27" s="15"/>
      <c r="T27" s="15"/>
      <c r="U27" s="15"/>
      <c r="V27" s="15"/>
      <c r="W27" s="15"/>
      <c r="X27" s="255"/>
    </row>
    <row r="28" spans="1:24" ht="46.5" x14ac:dyDescent="0.15">
      <c r="A28" s="255"/>
      <c r="B28" s="105" t="s">
        <v>132</v>
      </c>
      <c r="C28" s="13" t="s">
        <v>266</v>
      </c>
      <c r="D28" s="15"/>
      <c r="E28" s="15"/>
      <c r="F28" s="15"/>
      <c r="G28" s="15"/>
      <c r="H28" s="15"/>
      <c r="I28" s="15"/>
      <c r="J28" s="15"/>
      <c r="K28" s="15"/>
      <c r="L28" s="15"/>
      <c r="M28" s="15"/>
      <c r="N28" s="15"/>
      <c r="O28" s="15"/>
      <c r="P28" s="15"/>
      <c r="Q28" s="15"/>
      <c r="R28" s="15"/>
      <c r="S28" s="15"/>
      <c r="T28" s="15"/>
      <c r="U28" s="15"/>
      <c r="V28" s="15"/>
      <c r="W28" s="15"/>
      <c r="X28" s="255"/>
    </row>
    <row r="29" spans="1:24" ht="24" x14ac:dyDescent="0.15">
      <c r="A29" s="255"/>
      <c r="B29" s="105" t="s">
        <v>134</v>
      </c>
      <c r="C29" s="13" t="s">
        <v>267</v>
      </c>
      <c r="D29" s="15"/>
      <c r="E29" s="15"/>
      <c r="F29" s="15"/>
      <c r="G29" s="15"/>
      <c r="H29" s="15"/>
      <c r="I29" s="15"/>
      <c r="J29" s="15"/>
      <c r="K29" s="15"/>
      <c r="L29" s="15"/>
      <c r="M29" s="15"/>
      <c r="N29" s="15"/>
      <c r="O29" s="15"/>
      <c r="P29" s="15"/>
      <c r="Q29" s="15"/>
      <c r="R29" s="15"/>
      <c r="S29" s="15"/>
      <c r="T29" s="15"/>
      <c r="U29" s="15"/>
      <c r="V29" s="15"/>
      <c r="W29" s="15"/>
      <c r="X29" s="255"/>
    </row>
    <row r="30" spans="1:24" ht="24" x14ac:dyDescent="0.15">
      <c r="A30" s="255"/>
      <c r="B30" s="105" t="s">
        <v>268</v>
      </c>
      <c r="C30" s="13" t="s">
        <v>269</v>
      </c>
      <c r="D30" s="15"/>
      <c r="E30" s="15"/>
      <c r="F30" s="15"/>
      <c r="G30" s="15"/>
      <c r="H30" s="15"/>
      <c r="I30" s="15"/>
      <c r="J30" s="15"/>
      <c r="K30" s="15"/>
      <c r="L30" s="15"/>
      <c r="M30" s="15"/>
      <c r="N30" s="15"/>
      <c r="O30" s="15"/>
      <c r="P30" s="15"/>
      <c r="Q30" s="15"/>
      <c r="R30" s="15"/>
      <c r="S30" s="15"/>
      <c r="T30" s="15"/>
      <c r="U30" s="15"/>
      <c r="V30" s="15"/>
      <c r="W30" s="15"/>
      <c r="X30" s="255"/>
    </row>
    <row r="31" spans="1:24" ht="81" x14ac:dyDescent="0.15">
      <c r="A31" s="255"/>
      <c r="B31" s="105">
        <v>5</v>
      </c>
      <c r="C31" s="13" t="s">
        <v>270</v>
      </c>
      <c r="D31" s="99"/>
      <c r="E31" s="99"/>
      <c r="F31" s="99"/>
      <c r="G31" s="99"/>
      <c r="H31" s="99"/>
      <c r="I31" s="99"/>
      <c r="J31" s="99"/>
      <c r="K31" s="99"/>
      <c r="L31" s="99"/>
      <c r="M31" s="99"/>
      <c r="N31" s="99"/>
      <c r="O31" s="99"/>
      <c r="P31" s="99"/>
      <c r="Q31" s="99"/>
      <c r="R31" s="99"/>
      <c r="S31" s="99"/>
      <c r="T31" s="99"/>
      <c r="U31" s="99"/>
      <c r="V31" s="99"/>
      <c r="W31" s="99"/>
      <c r="X31" s="255"/>
    </row>
    <row r="32" spans="1:24" ht="35.25" x14ac:dyDescent="0.15">
      <c r="A32" s="255"/>
      <c r="B32" s="105" t="s">
        <v>155</v>
      </c>
      <c r="C32" s="100" t="s">
        <v>288</v>
      </c>
      <c r="D32" s="15"/>
      <c r="E32" s="15"/>
      <c r="F32" s="15"/>
      <c r="G32" s="15"/>
      <c r="H32" s="15"/>
      <c r="I32" s="15"/>
      <c r="J32" s="15"/>
      <c r="K32" s="15"/>
      <c r="L32" s="15"/>
      <c r="M32" s="15"/>
      <c r="N32" s="15"/>
      <c r="O32" s="15"/>
      <c r="P32" s="15"/>
      <c r="Q32" s="15"/>
      <c r="R32" s="15"/>
      <c r="S32" s="15"/>
      <c r="T32" s="15"/>
      <c r="U32" s="15"/>
      <c r="V32" s="15"/>
      <c r="W32" s="15"/>
      <c r="X32" s="255"/>
    </row>
    <row r="33" spans="1:24" ht="24" x14ac:dyDescent="0.15">
      <c r="A33" s="255"/>
      <c r="B33" s="105" t="s">
        <v>157</v>
      </c>
      <c r="C33" s="100" t="s">
        <v>271</v>
      </c>
      <c r="D33" s="15"/>
      <c r="E33" s="15"/>
      <c r="F33" s="15"/>
      <c r="G33" s="15"/>
      <c r="H33" s="15"/>
      <c r="I33" s="15"/>
      <c r="J33" s="15"/>
      <c r="K33" s="15"/>
      <c r="L33" s="15"/>
      <c r="M33" s="15"/>
      <c r="N33" s="15"/>
      <c r="O33" s="15"/>
      <c r="P33" s="15"/>
      <c r="Q33" s="15"/>
      <c r="R33" s="15"/>
      <c r="S33" s="15"/>
      <c r="T33" s="15"/>
      <c r="U33" s="15"/>
      <c r="V33" s="15"/>
      <c r="W33" s="15"/>
      <c r="X33" s="255"/>
    </row>
    <row r="34" spans="1:24" ht="46.5" x14ac:dyDescent="0.15">
      <c r="A34" s="255"/>
      <c r="B34" s="108" t="s">
        <v>197</v>
      </c>
      <c r="C34" s="100" t="s">
        <v>284</v>
      </c>
      <c r="D34" s="15"/>
      <c r="E34" s="15"/>
      <c r="F34" s="15"/>
      <c r="G34" s="15"/>
      <c r="H34" s="15"/>
      <c r="I34" s="15"/>
      <c r="J34" s="15"/>
      <c r="K34" s="15"/>
      <c r="L34" s="15"/>
      <c r="M34" s="15"/>
      <c r="N34" s="15"/>
      <c r="O34" s="15"/>
      <c r="P34" s="15"/>
      <c r="Q34" s="15"/>
      <c r="R34" s="15"/>
      <c r="S34" s="15"/>
      <c r="T34" s="15"/>
      <c r="U34" s="15"/>
      <c r="V34" s="15"/>
      <c r="W34" s="15"/>
      <c r="X34" s="255"/>
    </row>
    <row r="35" spans="1:24" ht="35.25" x14ac:dyDescent="0.15">
      <c r="A35" s="255"/>
      <c r="B35" s="105" t="s">
        <v>208</v>
      </c>
      <c r="C35" s="100" t="s">
        <v>285</v>
      </c>
      <c r="D35" s="15"/>
      <c r="E35" s="15"/>
      <c r="F35" s="15"/>
      <c r="G35" s="15"/>
      <c r="H35" s="15"/>
      <c r="I35" s="15"/>
      <c r="J35" s="15"/>
      <c r="K35" s="15"/>
      <c r="L35" s="15"/>
      <c r="M35" s="15"/>
      <c r="N35" s="15"/>
      <c r="O35" s="15"/>
      <c r="P35" s="15"/>
      <c r="Q35" s="15"/>
      <c r="R35" s="15"/>
      <c r="S35" s="15"/>
      <c r="T35" s="15"/>
      <c r="U35" s="15"/>
      <c r="V35" s="15"/>
      <c r="W35" s="15"/>
      <c r="X35" s="255"/>
    </row>
    <row r="36" spans="1:24" ht="69.75" x14ac:dyDescent="0.15">
      <c r="A36" s="255"/>
      <c r="B36" s="105" t="s">
        <v>213</v>
      </c>
      <c r="C36" s="100" t="s">
        <v>286</v>
      </c>
      <c r="D36" s="15"/>
      <c r="E36" s="15"/>
      <c r="F36" s="15"/>
      <c r="G36" s="15"/>
      <c r="H36" s="15"/>
      <c r="I36" s="15"/>
      <c r="J36" s="15"/>
      <c r="K36" s="15"/>
      <c r="L36" s="15"/>
      <c r="M36" s="15"/>
      <c r="N36" s="15"/>
      <c r="O36" s="15"/>
      <c r="P36" s="15"/>
      <c r="Q36" s="15"/>
      <c r="R36" s="15"/>
      <c r="S36" s="15"/>
      <c r="T36" s="15"/>
      <c r="U36" s="15"/>
      <c r="V36" s="15"/>
      <c r="W36" s="15"/>
      <c r="X36" s="255"/>
    </row>
    <row r="37" spans="1:24" ht="24" x14ac:dyDescent="0.15">
      <c r="A37" s="255"/>
      <c r="B37" s="105" t="s">
        <v>241</v>
      </c>
      <c r="C37" s="100" t="s">
        <v>272</v>
      </c>
      <c r="D37" s="15"/>
      <c r="E37" s="15"/>
      <c r="F37" s="15"/>
      <c r="G37" s="15"/>
      <c r="H37" s="15"/>
      <c r="I37" s="15"/>
      <c r="J37" s="15"/>
      <c r="K37" s="15"/>
      <c r="L37" s="15"/>
      <c r="M37" s="15"/>
      <c r="N37" s="15"/>
      <c r="O37" s="15"/>
      <c r="P37" s="15"/>
      <c r="Q37" s="15"/>
      <c r="R37" s="15"/>
      <c r="S37" s="15"/>
      <c r="T37" s="15"/>
      <c r="U37" s="15"/>
      <c r="V37" s="15"/>
      <c r="W37" s="15"/>
      <c r="X37" s="255"/>
    </row>
    <row r="38" spans="1:24" ht="58.5" x14ac:dyDescent="0.15">
      <c r="A38" s="255"/>
      <c r="B38" s="105">
        <v>6</v>
      </c>
      <c r="C38" s="13" t="s">
        <v>287</v>
      </c>
      <c r="D38" s="99"/>
      <c r="E38" s="99"/>
      <c r="F38" s="99"/>
      <c r="G38" s="99"/>
      <c r="H38" s="99"/>
      <c r="I38" s="99"/>
      <c r="J38" s="99"/>
      <c r="K38" s="99"/>
      <c r="L38" s="99"/>
      <c r="M38" s="99"/>
      <c r="N38" s="99"/>
      <c r="O38" s="99"/>
      <c r="P38" s="99"/>
      <c r="Q38" s="99"/>
      <c r="R38" s="99"/>
      <c r="S38" s="99"/>
      <c r="T38" s="99"/>
      <c r="U38" s="99"/>
      <c r="V38" s="99"/>
      <c r="W38" s="99"/>
      <c r="X38" s="255"/>
    </row>
    <row r="39" spans="1:24" ht="35.25" x14ac:dyDescent="0.15">
      <c r="A39" s="255"/>
      <c r="B39" s="105" t="s">
        <v>155</v>
      </c>
      <c r="C39" s="100" t="s">
        <v>288</v>
      </c>
      <c r="D39" s="15"/>
      <c r="E39" s="15"/>
      <c r="F39" s="15"/>
      <c r="G39" s="15"/>
      <c r="H39" s="15"/>
      <c r="I39" s="15"/>
      <c r="J39" s="15"/>
      <c r="K39" s="15"/>
      <c r="L39" s="15"/>
      <c r="M39" s="15"/>
      <c r="N39" s="15"/>
      <c r="O39" s="15"/>
      <c r="P39" s="15"/>
      <c r="Q39" s="15"/>
      <c r="R39" s="15"/>
      <c r="S39" s="15"/>
      <c r="T39" s="15"/>
      <c r="U39" s="15"/>
      <c r="V39" s="15"/>
      <c r="W39" s="15"/>
      <c r="X39" s="255"/>
    </row>
    <row r="40" spans="1:24" ht="24" x14ac:dyDescent="0.15">
      <c r="A40" s="255"/>
      <c r="B40" s="105" t="s">
        <v>157</v>
      </c>
      <c r="C40" s="100" t="s">
        <v>271</v>
      </c>
      <c r="D40" s="15"/>
      <c r="E40" s="15"/>
      <c r="F40" s="15"/>
      <c r="G40" s="15"/>
      <c r="H40" s="15"/>
      <c r="I40" s="15"/>
      <c r="J40" s="15"/>
      <c r="K40" s="15"/>
      <c r="L40" s="15"/>
      <c r="M40" s="15"/>
      <c r="N40" s="15"/>
      <c r="O40" s="15"/>
      <c r="P40" s="15"/>
      <c r="Q40" s="15"/>
      <c r="R40" s="15"/>
      <c r="S40" s="15"/>
      <c r="T40" s="15"/>
      <c r="U40" s="15"/>
      <c r="V40" s="15"/>
      <c r="W40" s="15"/>
      <c r="X40" s="255"/>
    </row>
    <row r="41" spans="1:24" ht="58.5" x14ac:dyDescent="0.15">
      <c r="A41" s="255"/>
      <c r="B41" s="105" t="s">
        <v>197</v>
      </c>
      <c r="C41" s="100" t="s">
        <v>289</v>
      </c>
      <c r="D41" s="15"/>
      <c r="E41" s="15"/>
      <c r="F41" s="15"/>
      <c r="G41" s="15"/>
      <c r="H41" s="15"/>
      <c r="I41" s="15"/>
      <c r="J41" s="15"/>
      <c r="K41" s="15"/>
      <c r="L41" s="15"/>
      <c r="M41" s="15"/>
      <c r="N41" s="15"/>
      <c r="O41" s="15"/>
      <c r="P41" s="15"/>
      <c r="Q41" s="15"/>
      <c r="R41" s="15"/>
      <c r="S41" s="15"/>
      <c r="T41" s="15"/>
      <c r="U41" s="15"/>
      <c r="V41" s="15"/>
      <c r="W41" s="15"/>
      <c r="X41" s="255"/>
    </row>
    <row r="42" spans="1:24" ht="46.5" x14ac:dyDescent="0.15">
      <c r="A42" s="255"/>
      <c r="B42" s="105" t="s">
        <v>208</v>
      </c>
      <c r="C42" s="100" t="s">
        <v>273</v>
      </c>
      <c r="D42" s="15"/>
      <c r="E42" s="15"/>
      <c r="F42" s="15"/>
      <c r="G42" s="15"/>
      <c r="H42" s="15"/>
      <c r="I42" s="15"/>
      <c r="J42" s="15"/>
      <c r="K42" s="15"/>
      <c r="L42" s="15"/>
      <c r="M42" s="15"/>
      <c r="N42" s="15"/>
      <c r="O42" s="15"/>
      <c r="P42" s="15"/>
      <c r="Q42" s="15"/>
      <c r="R42" s="15"/>
      <c r="S42" s="15"/>
      <c r="T42" s="15"/>
      <c r="U42" s="15"/>
      <c r="V42" s="15"/>
      <c r="W42" s="15"/>
      <c r="X42" s="255"/>
    </row>
    <row r="43" spans="1:24" ht="24" x14ac:dyDescent="0.15">
      <c r="A43" s="255"/>
      <c r="B43" s="105" t="s">
        <v>213</v>
      </c>
      <c r="C43" s="100" t="s">
        <v>274</v>
      </c>
      <c r="D43" s="15"/>
      <c r="E43" s="15"/>
      <c r="F43" s="15"/>
      <c r="G43" s="15"/>
      <c r="H43" s="15"/>
      <c r="I43" s="15"/>
      <c r="J43" s="15"/>
      <c r="K43" s="15"/>
      <c r="L43" s="15"/>
      <c r="M43" s="15"/>
      <c r="N43" s="15"/>
      <c r="O43" s="15"/>
      <c r="P43" s="15"/>
      <c r="Q43" s="15"/>
      <c r="R43" s="15"/>
      <c r="S43" s="15"/>
      <c r="T43" s="15"/>
      <c r="U43" s="15"/>
      <c r="V43" s="15"/>
      <c r="W43" s="15"/>
      <c r="X43" s="255"/>
    </row>
    <row r="44" spans="1:24" ht="69.75" x14ac:dyDescent="0.15">
      <c r="A44" s="255"/>
      <c r="B44" s="105" t="s">
        <v>241</v>
      </c>
      <c r="C44" s="100" t="s">
        <v>290</v>
      </c>
      <c r="D44" s="15"/>
      <c r="E44" s="15"/>
      <c r="F44" s="15"/>
      <c r="G44" s="15"/>
      <c r="H44" s="15"/>
      <c r="I44" s="15"/>
      <c r="J44" s="15"/>
      <c r="K44" s="15"/>
      <c r="L44" s="15"/>
      <c r="M44" s="15"/>
      <c r="N44" s="15"/>
      <c r="O44" s="15"/>
      <c r="P44" s="15"/>
      <c r="Q44" s="15"/>
      <c r="R44" s="15"/>
      <c r="S44" s="15"/>
      <c r="T44" s="15"/>
      <c r="U44" s="15"/>
      <c r="V44" s="15"/>
      <c r="W44" s="15"/>
      <c r="X44" s="255"/>
    </row>
    <row r="45" spans="1:24" ht="24" x14ac:dyDescent="0.15">
      <c r="A45" s="255"/>
      <c r="B45" s="105" t="s">
        <v>275</v>
      </c>
      <c r="C45" s="100" t="s">
        <v>272</v>
      </c>
      <c r="D45" s="15"/>
      <c r="E45" s="15"/>
      <c r="F45" s="15"/>
      <c r="G45" s="15"/>
      <c r="H45" s="15"/>
      <c r="I45" s="15"/>
      <c r="J45" s="15"/>
      <c r="K45" s="15"/>
      <c r="L45" s="15"/>
      <c r="M45" s="15"/>
      <c r="N45" s="15"/>
      <c r="O45" s="15"/>
      <c r="P45" s="15"/>
      <c r="Q45" s="15"/>
      <c r="R45" s="15"/>
      <c r="S45" s="15"/>
      <c r="T45" s="15"/>
      <c r="U45" s="15"/>
      <c r="V45" s="15"/>
      <c r="W45" s="15"/>
      <c r="X45" s="255"/>
    </row>
    <row r="46" spans="1:24" ht="69.75" x14ac:dyDescent="0.15">
      <c r="A46" s="255"/>
      <c r="B46" s="105">
        <v>7</v>
      </c>
      <c r="C46" s="13" t="s">
        <v>291</v>
      </c>
      <c r="D46" s="99"/>
      <c r="E46" s="99"/>
      <c r="F46" s="99"/>
      <c r="G46" s="99"/>
      <c r="H46" s="99"/>
      <c r="I46" s="99"/>
      <c r="J46" s="99"/>
      <c r="K46" s="99"/>
      <c r="L46" s="99"/>
      <c r="M46" s="99"/>
      <c r="N46" s="99"/>
      <c r="O46" s="99"/>
      <c r="P46" s="99"/>
      <c r="Q46" s="99"/>
      <c r="R46" s="99"/>
      <c r="S46" s="99"/>
      <c r="T46" s="99"/>
      <c r="U46" s="99"/>
      <c r="V46" s="99"/>
      <c r="W46" s="99"/>
      <c r="X46" s="255"/>
    </row>
    <row r="47" spans="1:24" ht="35.25" x14ac:dyDescent="0.15">
      <c r="A47" s="255"/>
      <c r="B47" s="105" t="s">
        <v>155</v>
      </c>
      <c r="C47" s="100" t="s">
        <v>276</v>
      </c>
      <c r="D47" s="15"/>
      <c r="E47" s="15"/>
      <c r="F47" s="15"/>
      <c r="G47" s="15"/>
      <c r="H47" s="15"/>
      <c r="I47" s="15"/>
      <c r="J47" s="15"/>
      <c r="K47" s="15"/>
      <c r="L47" s="15"/>
      <c r="M47" s="15"/>
      <c r="N47" s="15"/>
      <c r="O47" s="15"/>
      <c r="P47" s="15"/>
      <c r="Q47" s="15"/>
      <c r="R47" s="15"/>
      <c r="S47" s="15"/>
      <c r="T47" s="15"/>
      <c r="U47" s="15"/>
      <c r="V47" s="15"/>
      <c r="W47" s="15"/>
      <c r="X47" s="255"/>
    </row>
    <row r="48" spans="1:24" ht="46.5" x14ac:dyDescent="0.15">
      <c r="A48" s="255"/>
      <c r="B48" s="105" t="s">
        <v>157</v>
      </c>
      <c r="C48" s="100" t="s">
        <v>277</v>
      </c>
      <c r="D48" s="15"/>
      <c r="E48" s="15"/>
      <c r="F48" s="15"/>
      <c r="G48" s="15"/>
      <c r="H48" s="15"/>
      <c r="I48" s="15"/>
      <c r="J48" s="15"/>
      <c r="K48" s="15"/>
      <c r="L48" s="15"/>
      <c r="M48" s="15"/>
      <c r="N48" s="15"/>
      <c r="O48" s="15"/>
      <c r="P48" s="15"/>
      <c r="Q48" s="15"/>
      <c r="R48" s="15"/>
      <c r="S48" s="15"/>
      <c r="T48" s="15"/>
      <c r="U48" s="15"/>
      <c r="V48" s="15"/>
      <c r="W48" s="15"/>
      <c r="X48" s="255"/>
    </row>
    <row r="49" spans="1:24" ht="46.5" x14ac:dyDescent="0.15">
      <c r="A49" s="255"/>
      <c r="B49" s="105" t="s">
        <v>197</v>
      </c>
      <c r="C49" s="100" t="s">
        <v>292</v>
      </c>
      <c r="D49" s="15"/>
      <c r="E49" s="15"/>
      <c r="F49" s="15"/>
      <c r="G49" s="15"/>
      <c r="H49" s="15"/>
      <c r="I49" s="15"/>
      <c r="J49" s="15"/>
      <c r="K49" s="15"/>
      <c r="L49" s="15"/>
      <c r="M49" s="15"/>
      <c r="N49" s="15"/>
      <c r="O49" s="15"/>
      <c r="P49" s="15"/>
      <c r="Q49" s="15"/>
      <c r="R49" s="15"/>
      <c r="S49" s="15"/>
      <c r="T49" s="15"/>
      <c r="U49" s="15"/>
      <c r="V49" s="15"/>
      <c r="W49" s="15"/>
      <c r="X49" s="255"/>
    </row>
    <row r="50" spans="1:24" ht="58.5" x14ac:dyDescent="0.15">
      <c r="A50" s="255"/>
      <c r="B50" s="105" t="s">
        <v>208</v>
      </c>
      <c r="C50" s="100" t="s">
        <v>293</v>
      </c>
      <c r="D50" s="15"/>
      <c r="E50" s="15"/>
      <c r="F50" s="15"/>
      <c r="G50" s="15"/>
      <c r="H50" s="15"/>
      <c r="I50" s="15"/>
      <c r="J50" s="15"/>
      <c r="K50" s="15"/>
      <c r="L50" s="15"/>
      <c r="M50" s="15"/>
      <c r="N50" s="15"/>
      <c r="O50" s="15"/>
      <c r="P50" s="15"/>
      <c r="Q50" s="15"/>
      <c r="R50" s="15"/>
      <c r="S50" s="15"/>
      <c r="T50" s="15"/>
      <c r="U50" s="15"/>
      <c r="V50" s="15"/>
      <c r="W50" s="15"/>
      <c r="X50" s="255"/>
    </row>
    <row r="51" spans="1:24" ht="81" x14ac:dyDescent="0.15">
      <c r="A51" s="255"/>
      <c r="B51" s="105" t="s">
        <v>213</v>
      </c>
      <c r="C51" s="100" t="s">
        <v>294</v>
      </c>
      <c r="D51" s="15"/>
      <c r="E51" s="15"/>
      <c r="F51" s="15"/>
      <c r="G51" s="15"/>
      <c r="H51" s="15"/>
      <c r="I51" s="15"/>
      <c r="J51" s="15"/>
      <c r="K51" s="15"/>
      <c r="L51" s="15"/>
      <c r="M51" s="15"/>
      <c r="N51" s="15"/>
      <c r="O51" s="15"/>
      <c r="P51" s="15"/>
      <c r="Q51" s="15"/>
      <c r="R51" s="15"/>
      <c r="S51" s="15"/>
      <c r="T51" s="15"/>
      <c r="U51" s="15"/>
      <c r="V51" s="15"/>
      <c r="W51" s="15"/>
      <c r="X51" s="255"/>
    </row>
    <row r="52" spans="1:24" ht="58.5" x14ac:dyDescent="0.15">
      <c r="A52" s="255"/>
      <c r="B52" s="102">
        <v>8</v>
      </c>
      <c r="C52" s="13" t="s">
        <v>295</v>
      </c>
      <c r="D52" s="15"/>
      <c r="E52" s="14"/>
      <c r="F52" s="14"/>
      <c r="G52" s="14"/>
      <c r="H52" s="14"/>
      <c r="I52" s="14"/>
      <c r="J52" s="14"/>
      <c r="K52" s="14"/>
      <c r="L52" s="14"/>
      <c r="M52" s="14"/>
      <c r="N52" s="14"/>
      <c r="O52" s="14"/>
      <c r="P52" s="14"/>
      <c r="Q52" s="14"/>
      <c r="R52" s="14"/>
      <c r="S52" s="14"/>
      <c r="T52" s="14"/>
      <c r="U52" s="14"/>
      <c r="V52" s="14"/>
      <c r="W52" s="14"/>
      <c r="X52" s="255"/>
    </row>
    <row r="53" spans="1:24" x14ac:dyDescent="0.15">
      <c r="A53" s="255"/>
      <c r="X53" s="255"/>
    </row>
    <row r="54" spans="1:24" ht="12.75" customHeight="1" x14ac:dyDescent="0.15">
      <c r="A54" s="255"/>
      <c r="B54" s="103"/>
      <c r="C54" s="9"/>
      <c r="D54" s="11"/>
      <c r="E54" s="11"/>
      <c r="F54" s="11"/>
      <c r="G54" s="11"/>
      <c r="H54" s="11"/>
      <c r="I54" s="11"/>
      <c r="J54" s="11"/>
      <c r="K54" s="11"/>
      <c r="L54" s="11"/>
      <c r="M54" s="10"/>
      <c r="N54" s="10"/>
      <c r="O54" s="10"/>
      <c r="P54" s="10"/>
      <c r="Q54" s="10"/>
      <c r="R54" s="10"/>
      <c r="S54" s="10"/>
      <c r="T54" s="10"/>
      <c r="U54" s="10"/>
      <c r="V54" s="10"/>
      <c r="W54" s="10"/>
      <c r="X54" s="255"/>
    </row>
    <row r="55" spans="1:24" ht="25.5" customHeight="1" x14ac:dyDescent="0.15">
      <c r="A55" s="255"/>
      <c r="B55" s="103"/>
      <c r="C55" s="234" t="str">
        <f>Instructions!B14</f>
        <v>For a printed copy of the full text of the exact requirements, please get a merit badge book from your local scout shop, or go to boyslife.org/merit-badges/</v>
      </c>
      <c r="D55" s="243"/>
      <c r="E55" s="243"/>
      <c r="F55" s="243"/>
      <c r="G55" s="243"/>
      <c r="H55" s="243"/>
      <c r="I55" s="243"/>
      <c r="J55" s="243"/>
      <c r="K55" s="243"/>
      <c r="L55" s="243"/>
      <c r="M55" s="243"/>
      <c r="N55" s="243"/>
      <c r="O55" s="243"/>
      <c r="P55" s="243"/>
      <c r="Q55" s="243"/>
      <c r="R55" s="243"/>
      <c r="X55" s="255"/>
    </row>
    <row r="56" spans="1:24" x14ac:dyDescent="0.15">
      <c r="A56" s="255"/>
      <c r="B56" s="103"/>
      <c r="C56" s="232" t="s">
        <v>242</v>
      </c>
      <c r="D56" s="232"/>
      <c r="E56" s="232"/>
      <c r="F56" s="232"/>
      <c r="G56" s="232"/>
      <c r="H56" s="35"/>
      <c r="I56" s="11"/>
      <c r="J56" s="41"/>
      <c r="K56" s="41"/>
      <c r="L56" s="11"/>
      <c r="M56" s="10"/>
      <c r="N56" s="10"/>
      <c r="O56" s="10"/>
      <c r="P56" s="10"/>
      <c r="Q56" s="10"/>
      <c r="R56" s="10"/>
      <c r="S56" s="10"/>
      <c r="T56" s="10"/>
      <c r="U56" s="10"/>
      <c r="V56" s="10"/>
      <c r="W56" s="10"/>
      <c r="X56" s="255"/>
    </row>
    <row r="57" spans="1:24" ht="12.75" customHeight="1" x14ac:dyDescent="0.15">
      <c r="A57" s="255"/>
      <c r="B57" s="103"/>
      <c r="C57" s="9"/>
      <c r="D57" s="11"/>
      <c r="E57" s="11"/>
      <c r="F57" s="11"/>
      <c r="G57" s="11"/>
      <c r="H57" s="11"/>
      <c r="I57" s="11"/>
      <c r="J57" s="11"/>
      <c r="K57" s="11"/>
      <c r="L57" s="38"/>
      <c r="M57" s="10"/>
      <c r="N57" s="10"/>
      <c r="O57" s="10"/>
      <c r="P57" s="10"/>
      <c r="Q57" s="10"/>
      <c r="R57" s="10"/>
      <c r="S57" s="10"/>
      <c r="T57" s="10"/>
      <c r="U57" s="10"/>
      <c r="V57" s="10"/>
      <c r="W57" s="10"/>
      <c r="X57" s="255"/>
    </row>
    <row r="58" spans="1:24" ht="12.75" customHeight="1" x14ac:dyDescent="0.15">
      <c r="A58" s="255"/>
      <c r="B58" s="103"/>
      <c r="C58" s="9"/>
      <c r="D58" s="11"/>
      <c r="E58" s="11"/>
      <c r="F58" s="11"/>
      <c r="G58" s="11"/>
      <c r="H58" s="11"/>
      <c r="I58" s="11"/>
      <c r="J58" s="11"/>
      <c r="K58" s="11"/>
      <c r="L58" s="11"/>
      <c r="M58" s="10"/>
      <c r="N58" s="10"/>
      <c r="O58" s="10"/>
      <c r="P58" s="10"/>
      <c r="Q58" s="10"/>
      <c r="R58" s="10"/>
      <c r="S58" s="10"/>
      <c r="T58" s="10"/>
      <c r="U58" s="10"/>
      <c r="V58" s="10"/>
      <c r="W58" s="10"/>
      <c r="X58" s="255"/>
    </row>
    <row r="59" spans="1:24" x14ac:dyDescent="0.15">
      <c r="A59" s="255"/>
      <c r="B59" s="244" t="s">
        <v>296</v>
      </c>
      <c r="C59" s="244"/>
      <c r="D59" s="244"/>
      <c r="E59" s="244"/>
      <c r="F59" s="244"/>
      <c r="G59" s="244"/>
      <c r="H59" s="244"/>
      <c r="I59" s="244"/>
      <c r="J59" s="244"/>
      <c r="K59" s="11"/>
      <c r="L59" s="11"/>
      <c r="M59" s="10"/>
      <c r="N59" s="10"/>
      <c r="O59" s="10"/>
      <c r="P59" s="10"/>
      <c r="Q59" s="10"/>
      <c r="R59" s="10"/>
      <c r="S59" s="10"/>
      <c r="T59" s="10"/>
      <c r="U59" s="10"/>
      <c r="V59" s="10"/>
      <c r="W59" s="10"/>
      <c r="X59" s="255"/>
    </row>
    <row r="60" spans="1:24" x14ac:dyDescent="0.15">
      <c r="A60" s="255"/>
      <c r="B60" s="104" t="s">
        <v>19</v>
      </c>
      <c r="C60" s="39"/>
      <c r="D60" s="11"/>
      <c r="E60" s="11"/>
      <c r="F60" s="11"/>
      <c r="G60" s="11"/>
      <c r="H60" s="11"/>
      <c r="I60" s="11"/>
      <c r="J60" s="11"/>
      <c r="K60" s="11"/>
      <c r="L60" s="11"/>
      <c r="M60" s="10"/>
      <c r="N60" s="10"/>
      <c r="O60" s="10"/>
      <c r="P60" s="10"/>
      <c r="Q60" s="10"/>
      <c r="R60" s="10"/>
      <c r="S60" s="10"/>
      <c r="T60" s="10"/>
      <c r="U60" s="10"/>
      <c r="V60" s="10"/>
      <c r="W60" s="10"/>
      <c r="X60" s="255"/>
    </row>
    <row r="61" spans="1:24" x14ac:dyDescent="0.15">
      <c r="A61" s="255"/>
      <c r="B61" s="104" t="s">
        <v>20</v>
      </c>
      <c r="C61" s="40"/>
      <c r="D61" s="11"/>
      <c r="E61" s="11"/>
      <c r="F61" s="11"/>
      <c r="G61" s="11"/>
      <c r="H61" s="11"/>
      <c r="I61" s="11"/>
      <c r="J61" s="11"/>
      <c r="K61" s="11"/>
      <c r="L61" s="11"/>
      <c r="M61" s="10"/>
      <c r="N61" s="10"/>
      <c r="O61" s="10"/>
      <c r="P61" s="10"/>
      <c r="Q61" s="10"/>
      <c r="R61" s="10"/>
      <c r="S61" s="10"/>
      <c r="T61" s="10"/>
      <c r="U61" s="10"/>
      <c r="V61" s="10"/>
      <c r="W61" s="10"/>
      <c r="X61" s="255"/>
    </row>
    <row r="62" spans="1:24" x14ac:dyDescent="0.15">
      <c r="A62" s="255"/>
      <c r="B62" s="104" t="s">
        <v>29</v>
      </c>
      <c r="C62" s="40"/>
      <c r="D62" s="11"/>
      <c r="E62" s="11"/>
      <c r="F62" s="11"/>
      <c r="G62" s="11"/>
      <c r="H62" s="11"/>
      <c r="I62" s="11"/>
      <c r="J62" s="11"/>
      <c r="K62" s="11"/>
      <c r="L62" s="11"/>
      <c r="M62" s="10"/>
      <c r="N62" s="10"/>
      <c r="O62" s="10"/>
      <c r="P62" s="10"/>
      <c r="Q62" s="10"/>
      <c r="R62" s="10"/>
      <c r="S62" s="10"/>
      <c r="T62" s="10"/>
      <c r="U62" s="10"/>
      <c r="V62" s="10"/>
      <c r="W62" s="10"/>
      <c r="X62" s="255"/>
    </row>
    <row r="63" spans="1:24" x14ac:dyDescent="0.15">
      <c r="A63" s="255"/>
      <c r="B63" s="104" t="s">
        <v>30</v>
      </c>
      <c r="C63" s="40"/>
      <c r="D63" s="11"/>
      <c r="E63" s="11"/>
      <c r="F63" s="11"/>
      <c r="G63" s="11"/>
      <c r="H63" s="11"/>
      <c r="I63" s="11"/>
      <c r="J63" s="11"/>
      <c r="K63" s="11"/>
      <c r="L63" s="11"/>
      <c r="M63" s="10"/>
      <c r="N63" s="10"/>
      <c r="O63" s="10"/>
      <c r="P63" s="10"/>
      <c r="Q63" s="10"/>
      <c r="R63" s="10"/>
      <c r="S63" s="10"/>
      <c r="T63" s="10"/>
      <c r="U63" s="10"/>
      <c r="V63" s="10"/>
      <c r="W63" s="10"/>
      <c r="X63" s="255"/>
    </row>
    <row r="64" spans="1:24" x14ac:dyDescent="0.15">
      <c r="A64" s="255"/>
      <c r="B64" s="104" t="s">
        <v>31</v>
      </c>
      <c r="C64" s="40"/>
      <c r="D64" s="11"/>
      <c r="E64" s="11"/>
      <c r="F64" s="11"/>
      <c r="G64" s="11"/>
      <c r="H64" s="11"/>
      <c r="I64" s="11"/>
      <c r="J64" s="11"/>
      <c r="K64" s="11"/>
      <c r="L64" s="11"/>
      <c r="M64" s="10"/>
      <c r="N64" s="10"/>
      <c r="O64" s="10"/>
      <c r="P64" s="10"/>
      <c r="Q64" s="10"/>
      <c r="R64" s="10"/>
      <c r="S64" s="10"/>
      <c r="T64" s="10"/>
      <c r="U64" s="10"/>
      <c r="V64" s="10"/>
      <c r="W64" s="10"/>
      <c r="X64" s="255"/>
    </row>
    <row r="65" spans="1:24" x14ac:dyDescent="0.15">
      <c r="A65" s="255"/>
      <c r="B65" s="104" t="s">
        <v>32</v>
      </c>
      <c r="C65" s="40"/>
      <c r="D65" s="11"/>
      <c r="E65" s="11"/>
      <c r="F65" s="11"/>
      <c r="G65" s="11"/>
      <c r="H65" s="11"/>
      <c r="I65" s="11"/>
      <c r="J65" s="11"/>
      <c r="K65" s="11"/>
      <c r="L65" s="11"/>
      <c r="M65" s="10"/>
      <c r="N65" s="10"/>
      <c r="O65" s="10"/>
      <c r="P65" s="10"/>
      <c r="Q65" s="10"/>
      <c r="R65" s="10"/>
      <c r="S65" s="10"/>
      <c r="T65" s="10"/>
      <c r="U65" s="10"/>
      <c r="V65" s="10"/>
      <c r="W65" s="10"/>
      <c r="X65" s="255"/>
    </row>
    <row r="66" spans="1:24" x14ac:dyDescent="0.15">
      <c r="A66" s="255"/>
      <c r="B66" s="104" t="s">
        <v>33</v>
      </c>
      <c r="C66" s="40"/>
      <c r="D66" s="11"/>
      <c r="E66" s="11"/>
      <c r="F66" s="11"/>
      <c r="G66" s="11"/>
      <c r="H66" s="11"/>
      <c r="I66" s="11"/>
      <c r="J66" s="11"/>
      <c r="K66" s="11"/>
      <c r="L66" s="11"/>
      <c r="M66" s="10"/>
      <c r="N66" s="10"/>
      <c r="O66" s="10"/>
      <c r="P66" s="10"/>
      <c r="Q66" s="10"/>
      <c r="R66" s="10"/>
      <c r="S66" s="10"/>
      <c r="T66" s="10"/>
      <c r="U66" s="10"/>
      <c r="V66" s="10"/>
      <c r="W66" s="10"/>
      <c r="X66" s="255"/>
    </row>
    <row r="67" spans="1:24" x14ac:dyDescent="0.15">
      <c r="A67" s="255"/>
      <c r="B67" s="104" t="s">
        <v>25</v>
      </c>
      <c r="C67" s="40"/>
      <c r="D67" s="11"/>
      <c r="E67" s="11"/>
      <c r="F67" s="11"/>
      <c r="G67" s="11"/>
      <c r="H67" s="11"/>
      <c r="I67" s="11"/>
      <c r="J67" s="11"/>
      <c r="K67" s="11"/>
      <c r="L67" s="11"/>
      <c r="M67" s="10"/>
      <c r="N67" s="10"/>
      <c r="O67" s="10"/>
      <c r="P67" s="10"/>
      <c r="Q67" s="10"/>
      <c r="R67" s="10"/>
      <c r="S67" s="10"/>
      <c r="T67" s="10"/>
      <c r="U67" s="10"/>
      <c r="V67" s="10"/>
      <c r="W67" s="10"/>
      <c r="X67" s="255"/>
    </row>
    <row r="68" spans="1:24" x14ac:dyDescent="0.15">
      <c r="A68" s="255"/>
      <c r="B68" s="104" t="s">
        <v>24</v>
      </c>
      <c r="C68" s="40"/>
      <c r="D68" s="11"/>
      <c r="E68" s="11"/>
      <c r="F68" s="11"/>
      <c r="G68" s="11"/>
      <c r="H68" s="11"/>
      <c r="I68" s="11"/>
      <c r="J68" s="11"/>
      <c r="K68" s="11"/>
      <c r="L68" s="11"/>
      <c r="M68" s="10"/>
      <c r="N68" s="10"/>
      <c r="O68" s="10"/>
      <c r="P68" s="10"/>
      <c r="Q68" s="10"/>
      <c r="R68" s="10"/>
      <c r="S68" s="10"/>
      <c r="T68" s="10"/>
      <c r="U68" s="10"/>
      <c r="V68" s="10"/>
      <c r="W68" s="10"/>
      <c r="X68" s="255"/>
    </row>
    <row r="69" spans="1:24" x14ac:dyDescent="0.15">
      <c r="A69" s="256"/>
      <c r="B69" s="104" t="s">
        <v>21</v>
      </c>
      <c r="C69" s="40"/>
      <c r="D69" s="11"/>
      <c r="E69" s="11"/>
      <c r="F69" s="11"/>
      <c r="G69" s="11"/>
      <c r="H69" s="11"/>
      <c r="I69" s="11"/>
      <c r="J69" s="11"/>
      <c r="K69" s="11"/>
      <c r="L69" s="11"/>
      <c r="M69" s="10"/>
      <c r="N69" s="10"/>
      <c r="O69" s="10"/>
      <c r="P69" s="10"/>
      <c r="Q69" s="10"/>
      <c r="R69" s="10"/>
      <c r="S69" s="10"/>
      <c r="T69" s="10"/>
      <c r="U69" s="10"/>
      <c r="V69" s="10"/>
      <c r="W69" s="10"/>
      <c r="X69" s="256"/>
    </row>
  </sheetData>
  <sheetProtection password="C658" sheet="1" objects="1" scenarios="1" selectLockedCells="1"/>
  <mergeCells count="7">
    <mergeCell ref="A1:A69"/>
    <mergeCell ref="B1:C1"/>
    <mergeCell ref="X1:X69"/>
    <mergeCell ref="B2:C2"/>
    <mergeCell ref="C55:R55"/>
    <mergeCell ref="C56:G56"/>
    <mergeCell ref="B59:J59"/>
  </mergeCells>
  <hyperlinks>
    <hyperlink ref="C56" r:id="rId1" xr:uid="{00000000-0004-0000-0800-000000000000}"/>
  </hyperlinks>
  <pageMargins left="0.7" right="0.7" top="0.75" bottom="0.75" header="0.3" footer="0.3"/>
  <pageSetup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Application>Excel Universal</Application>
  <DocSecurity>0</DocSecurity>
  <ScaleCrop>false</ScaleCrop>
  <HeadingPairs>
    <vt:vector size="4" baseType="variant">
      <vt:variant>
        <vt:lpstr>Worksheets</vt:lpstr>
      </vt:variant>
      <vt:variant>
        <vt:i4>42</vt:i4>
      </vt:variant>
      <vt:variant>
        <vt:lpstr>Named Ranges</vt:lpstr>
      </vt:variant>
      <vt:variant>
        <vt:i4>22</vt:i4>
      </vt:variant>
    </vt:vector>
  </HeadingPairs>
  <TitlesOfParts>
    <vt:vector size="64" baseType="lpstr">
      <vt:lpstr>Instructions</vt:lpstr>
      <vt:lpstr>Parent Contact Info</vt:lpstr>
      <vt:lpstr>Camping (2014)</vt:lpstr>
      <vt:lpstr>Camping (2017)</vt:lpstr>
      <vt:lpstr>Citizenship in the Community</vt:lpstr>
      <vt:lpstr>Citizenship in the Nation</vt:lpstr>
      <vt:lpstr>Citizenship in the World</vt:lpstr>
      <vt:lpstr>Communication</vt:lpstr>
      <vt:lpstr>Cooking</vt:lpstr>
      <vt:lpstr>Cycling</vt:lpstr>
      <vt:lpstr>Emergency Prepedness</vt:lpstr>
      <vt:lpstr>Environmental Science</vt:lpstr>
      <vt:lpstr>Family Life</vt:lpstr>
      <vt:lpstr>First Aid</vt:lpstr>
      <vt:lpstr>Hiking (2013)</vt:lpstr>
      <vt:lpstr>Hiking (2016)</vt:lpstr>
      <vt:lpstr>Lifesaving</vt:lpstr>
      <vt:lpstr>Personal Fitness</vt:lpstr>
      <vt:lpstr>Personal Management</vt:lpstr>
      <vt:lpstr>Sustainability</vt:lpstr>
      <vt:lpstr>Swimming</vt:lpstr>
      <vt:lpstr>Summary</vt:lpstr>
      <vt:lpstr>Scout 1</vt:lpstr>
      <vt:lpstr>Scout 2</vt:lpstr>
      <vt:lpstr>Scout 3</vt:lpstr>
      <vt:lpstr>Scout 4</vt:lpstr>
      <vt:lpstr>Scout 5</vt:lpstr>
      <vt:lpstr>Scout 6</vt:lpstr>
      <vt:lpstr>Scout 7</vt:lpstr>
      <vt:lpstr>Scout 8</vt:lpstr>
      <vt:lpstr>Scout 9</vt:lpstr>
      <vt:lpstr>Scout 10</vt:lpstr>
      <vt:lpstr>Scout 11</vt:lpstr>
      <vt:lpstr>Scout 12</vt:lpstr>
      <vt:lpstr>Scout 13</vt:lpstr>
      <vt:lpstr>Scout 14</vt:lpstr>
      <vt:lpstr>Scout 15</vt:lpstr>
      <vt:lpstr>Scout 16</vt:lpstr>
      <vt:lpstr>Scout 17</vt:lpstr>
      <vt:lpstr>Scout 18</vt:lpstr>
      <vt:lpstr>Scout 19</vt:lpstr>
      <vt:lpstr>Scout 20</vt:lpstr>
      <vt:lpstr>Instructions!Print_Area</vt:lpstr>
      <vt:lpstr>Parent Contact Info!Print_Area</vt:lpstr>
      <vt:lpstr>Scout 1!Print_Titles</vt:lpstr>
      <vt:lpstr>Scout 10!Print_Titles</vt:lpstr>
      <vt:lpstr>Scout 11!Print_Titles</vt:lpstr>
      <vt:lpstr>Scout 12!Print_Titles</vt:lpstr>
      <vt:lpstr>Scout 13!Print_Titles</vt:lpstr>
      <vt:lpstr>Scout 14!Print_Titles</vt:lpstr>
      <vt:lpstr>Scout 15!Print_Titles</vt:lpstr>
      <vt:lpstr>Scout 16!Print_Titles</vt:lpstr>
      <vt:lpstr>Scout 17!Print_Titles</vt:lpstr>
      <vt:lpstr>Scout 18!Print_Titles</vt:lpstr>
      <vt:lpstr>Scout 19!Print_Titles</vt:lpstr>
      <vt:lpstr>Scout 2!Print_Titles</vt:lpstr>
      <vt:lpstr>Scout 20!Print_Titles</vt:lpstr>
      <vt:lpstr>Scout 3!Print_Titles</vt:lpstr>
      <vt:lpstr>Scout 4!Print_Titles</vt:lpstr>
      <vt:lpstr>Scout 5!Print_Titles</vt:lpstr>
      <vt:lpstr>Scout 6!Print_Titles</vt:lpstr>
      <vt:lpstr>Scout 7!Print_Titles</vt:lpstr>
      <vt:lpstr>Scout 8!Print_Titles</vt:lpstr>
      <vt:lpstr>Scout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EagleRequiredTrax</dc:title>
  <dc:creator>Frank Steele</dc:creator>
  <cp:lastModifiedBy>Oradat, Chris A</cp:lastModifiedBy>
  <cp:lastPrinted>2016-01-22T18:13:46Z</cp:lastPrinted>
  <dcterms:created xsi:type="dcterms:W3CDTF">2005-02-08T13:28:44Z</dcterms:created>
  <dcterms:modified xsi:type="dcterms:W3CDTF">2017-01-09T17:11:09Z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1365372423</vt:i4>
  </property>
  <property fmtid="{D5CDD505-2E9C-101B-9397-08002B2CF9AE}" pid="3" name="_EmailSubject">
    <vt:lpwstr>WolfTrax 1.1 - First Revision</vt:lpwstr>
  </property>
  <property fmtid="{D5CDD505-2E9C-101B-9397-08002B2CF9AE}" pid="4" name="_AuthorEmail">
    <vt:lpwstr>fsteele@houston.rr.com</vt:lpwstr>
  </property>
  <property fmtid="{D5CDD505-2E9C-101B-9397-08002B2CF9AE}" pid="5" name="_AuthorEmailDisplayName">
    <vt:lpwstr>Frank Steele</vt:lpwstr>
  </property>
  <property fmtid="{D5CDD505-2E9C-101B-9397-08002B2CF9AE}" pid="6" name="_PreviousAdHocReviewCycleID">
    <vt:i4>1920073218</vt:i4>
  </property>
  <property fmtid="{D5CDD505-2E9C-101B-9397-08002B2CF9AE}" pid="7" name="_ReviewingToolsShownOnce">
    <vt:lpwstr/>
  </property>
</Properties>
</file>